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Røde Kors\01 Styret\02  Årsmøter\2024\Til Hjemmesider\"/>
    </mc:Choice>
  </mc:AlternateContent>
  <xr:revisionPtr revIDLastSave="0" documentId="13_ncr:1_{89851D65-337D-48D9-9410-F74806393416}" xr6:coauthVersionLast="47" xr6:coauthVersionMax="47" xr10:uidLastSave="{00000000-0000-0000-0000-000000000000}"/>
  <bookViews>
    <workbookView xWindow="-108" yWindow="-108" windowWidth="23256" windowHeight="12456" tabRatio="500" firstSheet="1" activeTab="1" xr2:uid="{00000000-000D-0000-FFFF-FFFF00000000}"/>
  </bookViews>
  <sheets>
    <sheet name="_options" sheetId="1" state="hidden" r:id="rId1"/>
    <sheet name="Totalt" sheetId="2" r:id="rId2"/>
    <sheet name="10 Adm" sheetId="3" r:id="rId3"/>
    <sheet name="30 Omsorg" sheetId="4" r:id="rId4"/>
    <sheet name="50 Hjelpekorpset" sheetId="5" r:id="rId5"/>
    <sheet name="80 RK-Hus" sheetId="6" r:id="rId6"/>
    <sheet name="81 Båthavn" sheetId="7" r:id="rId7"/>
  </sheets>
  <definedNames>
    <definedName name="_xlnm.Print_Area" localSheetId="2">'10 Adm'!$C$4:$F$63</definedName>
    <definedName name="_xlnm.Print_Area" localSheetId="3">'30 Omsorg'!$C$1:$F$33</definedName>
    <definedName name="_xlnm.Print_Area" localSheetId="4">'50 Hjelpekorpset'!$C$1:$F$63</definedName>
    <definedName name="_xlnm.Print_Area" localSheetId="5">'80 RK-Hus'!$C$4:$F$33</definedName>
    <definedName name="_xlnm.Print_Area" localSheetId="6">'81 Båthavn'!$C$4:$G$21</definedName>
    <definedName name="_xlnm.Print_Area" localSheetId="1">Totalt!$C$1:$G$102</definedName>
    <definedName name="_xlnm.Print_Titles" localSheetId="2">'10 Adm'!$4:$8</definedName>
    <definedName name="_xlnm.Print_Titles" localSheetId="3">'30 Omsorg'!$1:$3</definedName>
    <definedName name="_xlnm.Print_Titles" localSheetId="4">'50 Hjelpekorpset'!$1:$4</definedName>
    <definedName name="_xlnm.Print_Titles" localSheetId="5">'80 RK-Hus'!$4:$8</definedName>
    <definedName name="_xlnm.Print_Titles" localSheetId="6">'81 Båthavn'!$4:$8</definedName>
    <definedName name="_xlnm.Print_Titles" localSheetId="1">Totalt!$1:$3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" i="4" l="1"/>
  <c r="F27" i="4"/>
  <c r="F26" i="4"/>
  <c r="F25" i="4"/>
  <c r="F23" i="4"/>
  <c r="F21" i="4"/>
  <c r="F15" i="4"/>
  <c r="F19" i="4"/>
  <c r="F18" i="4"/>
  <c r="F13" i="4"/>
  <c r="F11" i="4"/>
  <c r="F8" i="4"/>
  <c r="F6" i="4"/>
  <c r="M14" i="4"/>
  <c r="F4" i="4"/>
  <c r="G12" i="4"/>
  <c r="H12" i="4"/>
  <c r="I12" i="4"/>
  <c r="J12" i="4"/>
  <c r="K12" i="4"/>
  <c r="L12" i="4"/>
  <c r="M12" i="4"/>
  <c r="G9" i="4"/>
  <c r="H9" i="4"/>
  <c r="I9" i="4"/>
  <c r="J9" i="4"/>
  <c r="K9" i="4"/>
  <c r="L9" i="4"/>
  <c r="M9" i="4"/>
  <c r="G7" i="4"/>
  <c r="H7" i="4"/>
  <c r="I7" i="4"/>
  <c r="J7" i="4"/>
  <c r="K7" i="4"/>
  <c r="L7" i="4"/>
  <c r="M7" i="4"/>
  <c r="G5" i="4"/>
  <c r="H5" i="4"/>
  <c r="I5" i="4"/>
  <c r="J5" i="4"/>
  <c r="K5" i="4"/>
  <c r="L5" i="4"/>
  <c r="M5" i="4"/>
  <c r="F98" i="2"/>
  <c r="F91" i="2"/>
  <c r="F83" i="2"/>
  <c r="G74" i="2"/>
  <c r="K74" i="2"/>
  <c r="L74" i="2"/>
  <c r="M74" i="2"/>
  <c r="E74" i="2"/>
  <c r="F73" i="2"/>
  <c r="F70" i="2"/>
  <c r="F58" i="2"/>
  <c r="F48" i="2"/>
  <c r="F46" i="2"/>
  <c r="F34" i="2"/>
  <c r="F25" i="2"/>
  <c r="F24" i="2"/>
  <c r="F20" i="2"/>
  <c r="F19" i="2"/>
  <c r="M100" i="2"/>
  <c r="M97" i="2"/>
  <c r="M101" i="2" s="1"/>
  <c r="M92" i="2"/>
  <c r="M90" i="2"/>
  <c r="K84" i="2"/>
  <c r="L84" i="2"/>
  <c r="M84" i="2"/>
  <c r="J84" i="2"/>
  <c r="M82" i="2"/>
  <c r="M80" i="2"/>
  <c r="M77" i="2"/>
  <c r="M67" i="2"/>
  <c r="M61" i="2"/>
  <c r="M57" i="2"/>
  <c r="M54" i="2"/>
  <c r="M51" i="2"/>
  <c r="M47" i="2"/>
  <c r="M42" i="2"/>
  <c r="M39" i="2"/>
  <c r="M32" i="2"/>
  <c r="M29" i="2"/>
  <c r="M30" i="2" s="1"/>
  <c r="M26" i="2"/>
  <c r="M21" i="2"/>
  <c r="M17" i="2"/>
  <c r="M13" i="2"/>
  <c r="M8" i="2"/>
  <c r="L100" i="2"/>
  <c r="L97" i="2"/>
  <c r="L92" i="2"/>
  <c r="L90" i="2"/>
  <c r="L82" i="2"/>
  <c r="L80" i="2"/>
  <c r="L77" i="2"/>
  <c r="L67" i="2"/>
  <c r="L61" i="2"/>
  <c r="L57" i="2"/>
  <c r="L54" i="2"/>
  <c r="L50" i="2"/>
  <c r="L51" i="2" s="1"/>
  <c r="L47" i="2"/>
  <c r="L42" i="2"/>
  <c r="L39" i="2"/>
  <c r="L32" i="2"/>
  <c r="L29" i="2"/>
  <c r="L30" i="2" s="1"/>
  <c r="L26" i="2"/>
  <c r="L20" i="2"/>
  <c r="L19" i="2"/>
  <c r="L17" i="2"/>
  <c r="L13" i="2"/>
  <c r="L8" i="2"/>
  <c r="K100" i="2"/>
  <c r="K97" i="2"/>
  <c r="K92" i="2"/>
  <c r="K87" i="2"/>
  <c r="K90" i="2" s="1"/>
  <c r="K81" i="2"/>
  <c r="K82" i="2" s="1"/>
  <c r="K80" i="2"/>
  <c r="K77" i="2"/>
  <c r="K67" i="2"/>
  <c r="K61" i="2"/>
  <c r="K57" i="2"/>
  <c r="K54" i="2"/>
  <c r="K49" i="2"/>
  <c r="F49" i="2" s="1"/>
  <c r="K48" i="2"/>
  <c r="K45" i="2"/>
  <c r="K47" i="2" s="1"/>
  <c r="K42" i="2"/>
  <c r="K29" i="2"/>
  <c r="K30" i="2" s="1"/>
  <c r="K26" i="2"/>
  <c r="K21" i="2"/>
  <c r="K13" i="2"/>
  <c r="K8" i="2"/>
  <c r="K35" i="2"/>
  <c r="F35" i="2" s="1"/>
  <c r="K36" i="2"/>
  <c r="F36" i="2" s="1"/>
  <c r="K37" i="2"/>
  <c r="F37" i="2" s="1"/>
  <c r="K38" i="2"/>
  <c r="F38" i="2" s="1"/>
  <c r="K34" i="2"/>
  <c r="K31" i="2"/>
  <c r="K32" i="2" s="1"/>
  <c r="K18" i="2"/>
  <c r="F18" i="2" s="1"/>
  <c r="K14" i="2"/>
  <c r="F14" i="2" s="1"/>
  <c r="J100" i="2"/>
  <c r="J97" i="2"/>
  <c r="J101" i="2" s="1"/>
  <c r="I92" i="2"/>
  <c r="J92" i="2"/>
  <c r="J82" i="2"/>
  <c r="I77" i="2"/>
  <c r="J67" i="2"/>
  <c r="J61" i="2"/>
  <c r="J57" i="2"/>
  <c r="J51" i="2"/>
  <c r="J42" i="2"/>
  <c r="J39" i="2"/>
  <c r="J32" i="2"/>
  <c r="J29" i="2"/>
  <c r="J30" i="2" s="1"/>
  <c r="I21" i="2"/>
  <c r="J21" i="2"/>
  <c r="J8" i="2"/>
  <c r="H95" i="2"/>
  <c r="H96" i="2"/>
  <c r="H94" i="2"/>
  <c r="H86" i="2"/>
  <c r="H87" i="2"/>
  <c r="H88" i="2"/>
  <c r="H85" i="2"/>
  <c r="H79" i="2"/>
  <c r="H80" i="2" s="1"/>
  <c r="H76" i="2"/>
  <c r="F76" i="2" s="1"/>
  <c r="H75" i="2"/>
  <c r="H71" i="2"/>
  <c r="H74" i="2" s="1"/>
  <c r="H65" i="2"/>
  <c r="H64" i="2"/>
  <c r="H59" i="2"/>
  <c r="H60" i="2"/>
  <c r="F60" i="2" s="1"/>
  <c r="H58" i="2"/>
  <c r="H56" i="2"/>
  <c r="H55" i="2"/>
  <c r="H53" i="2"/>
  <c r="H52" i="2"/>
  <c r="F52" i="2" s="1"/>
  <c r="H45" i="2"/>
  <c r="H47" i="2" s="1"/>
  <c r="H33" i="2"/>
  <c r="H39" i="2" s="1"/>
  <c r="H31" i="2"/>
  <c r="H32" i="2" s="1"/>
  <c r="H100" i="2"/>
  <c r="H92" i="2"/>
  <c r="H82" i="2"/>
  <c r="I54" i="2"/>
  <c r="I51" i="2"/>
  <c r="H51" i="2"/>
  <c r="H42" i="2"/>
  <c r="H29" i="2"/>
  <c r="H30" i="2" s="1"/>
  <c r="H26" i="2"/>
  <c r="H21" i="2"/>
  <c r="H16" i="2"/>
  <c r="H17" i="2" s="1"/>
  <c r="H8" i="2"/>
  <c r="H11" i="2"/>
  <c r="F11" i="2" s="1"/>
  <c r="H9" i="2"/>
  <c r="F9" i="2" s="1"/>
  <c r="I39" i="2"/>
  <c r="I17" i="2"/>
  <c r="I100" i="2"/>
  <c r="G59" i="5"/>
  <c r="H59" i="5"/>
  <c r="I59" i="5"/>
  <c r="J59" i="5"/>
  <c r="K59" i="5"/>
  <c r="L59" i="5"/>
  <c r="M59" i="5"/>
  <c r="N59" i="5"/>
  <c r="O59" i="5"/>
  <c r="P59" i="5"/>
  <c r="Q59" i="5"/>
  <c r="F16" i="2" l="1"/>
  <c r="F33" i="2"/>
  <c r="F50" i="2"/>
  <c r="M10" i="4"/>
  <c r="L10" i="4"/>
  <c r="K10" i="4"/>
  <c r="J10" i="4"/>
  <c r="I10" i="4"/>
  <c r="H10" i="4"/>
  <c r="G10" i="4"/>
  <c r="L14" i="4"/>
  <c r="M93" i="2"/>
  <c r="K101" i="2"/>
  <c r="K51" i="2"/>
  <c r="M62" i="2"/>
  <c r="L21" i="2"/>
  <c r="L27" i="2" s="1"/>
  <c r="K17" i="2"/>
  <c r="K27" i="2" s="1"/>
  <c r="M27" i="2"/>
  <c r="K39" i="2"/>
  <c r="L62" i="2"/>
  <c r="L101" i="2"/>
  <c r="L93" i="2"/>
  <c r="K93" i="2"/>
  <c r="H77" i="2"/>
  <c r="H90" i="2"/>
  <c r="H57" i="2"/>
  <c r="H13" i="2"/>
  <c r="H27" i="2" s="1"/>
  <c r="H54" i="2"/>
  <c r="H61" i="2"/>
  <c r="H97" i="2"/>
  <c r="H101" i="2" s="1"/>
  <c r="H67" i="2"/>
  <c r="G16" i="5"/>
  <c r="G19" i="5"/>
  <c r="H19" i="5"/>
  <c r="G34" i="5"/>
  <c r="G55" i="5"/>
  <c r="G62" i="5"/>
  <c r="F60" i="5"/>
  <c r="I99" i="2" s="1"/>
  <c r="F99" i="2" s="1"/>
  <c r="F58" i="5"/>
  <c r="I96" i="2" s="1"/>
  <c r="F96" i="2" s="1"/>
  <c r="F57" i="5"/>
  <c r="I95" i="2" s="1"/>
  <c r="F95" i="2" s="1"/>
  <c r="F56" i="5"/>
  <c r="I94" i="2" s="1"/>
  <c r="F94" i="2" s="1"/>
  <c r="F53" i="5"/>
  <c r="I89" i="2" s="1"/>
  <c r="F89" i="2" s="1"/>
  <c r="F52" i="5"/>
  <c r="I88" i="2" s="1"/>
  <c r="F88" i="2" s="1"/>
  <c r="F51" i="5"/>
  <c r="I87" i="2" s="1"/>
  <c r="F50" i="5"/>
  <c r="I86" i="2" s="1"/>
  <c r="F49" i="5"/>
  <c r="I85" i="2" s="1"/>
  <c r="F47" i="5"/>
  <c r="I81" i="2" s="1"/>
  <c r="I82" i="2" s="1"/>
  <c r="F45" i="5"/>
  <c r="I79" i="2" s="1"/>
  <c r="F44" i="5"/>
  <c r="I78" i="2" s="1"/>
  <c r="F78" i="2" s="1"/>
  <c r="F42" i="5"/>
  <c r="I72" i="2" s="1"/>
  <c r="F72" i="2" s="1"/>
  <c r="F41" i="5"/>
  <c r="I71" i="2" s="1"/>
  <c r="F40" i="5"/>
  <c r="F38" i="5"/>
  <c r="I66" i="2" s="1"/>
  <c r="F66" i="2" s="1"/>
  <c r="F37" i="5"/>
  <c r="I65" i="2" s="1"/>
  <c r="F65" i="2" s="1"/>
  <c r="F36" i="5"/>
  <c r="I64" i="2" s="1"/>
  <c r="F64" i="2" s="1"/>
  <c r="F35" i="5"/>
  <c r="I63" i="2" s="1"/>
  <c r="F63" i="2" s="1"/>
  <c r="F32" i="5"/>
  <c r="I59" i="2" s="1"/>
  <c r="I61" i="2" s="1"/>
  <c r="F30" i="5"/>
  <c r="I56" i="2" s="1"/>
  <c r="F56" i="2" s="1"/>
  <c r="F29" i="5"/>
  <c r="I55" i="2" s="1"/>
  <c r="F55" i="2" s="1"/>
  <c r="F27" i="5"/>
  <c r="I45" i="2" s="1"/>
  <c r="F26" i="5"/>
  <c r="I44" i="2" s="1"/>
  <c r="F44" i="2" s="1"/>
  <c r="F25" i="5"/>
  <c r="I43" i="2" s="1"/>
  <c r="F43" i="2" s="1"/>
  <c r="F23" i="5"/>
  <c r="I41" i="2" s="1"/>
  <c r="F41" i="2" s="1"/>
  <c r="F22" i="5"/>
  <c r="I40" i="2" s="1"/>
  <c r="F40" i="2" s="1"/>
  <c r="F20" i="5"/>
  <c r="I31" i="2" s="1"/>
  <c r="F31" i="2" s="1"/>
  <c r="F17" i="5"/>
  <c r="F14" i="5"/>
  <c r="I23" i="2" s="1"/>
  <c r="F23" i="2" s="1"/>
  <c r="F13" i="5"/>
  <c r="I22" i="2" s="1"/>
  <c r="I26" i="2" s="1"/>
  <c r="F11" i="5"/>
  <c r="I12" i="2" s="1"/>
  <c r="F12" i="2" s="1"/>
  <c r="F10" i="5"/>
  <c r="I10" i="2" s="1"/>
  <c r="I13" i="2" s="1"/>
  <c r="F6" i="5"/>
  <c r="I5" i="2" s="1"/>
  <c r="F5" i="2" s="1"/>
  <c r="F7" i="5"/>
  <c r="I6" i="2" s="1"/>
  <c r="F6" i="2" s="1"/>
  <c r="F8" i="5"/>
  <c r="I7" i="2" s="1"/>
  <c r="F7" i="2" s="1"/>
  <c r="F5" i="5"/>
  <c r="I4" i="2" s="1"/>
  <c r="F4" i="2" s="1"/>
  <c r="Q61" i="5"/>
  <c r="Q62" i="5" s="1"/>
  <c r="P61" i="5"/>
  <c r="P62" i="5" s="1"/>
  <c r="O61" i="5"/>
  <c r="O62" i="5" s="1"/>
  <c r="N61" i="5"/>
  <c r="N62" i="5" s="1"/>
  <c r="M61" i="5"/>
  <c r="M62" i="5" s="1"/>
  <c r="L61" i="5"/>
  <c r="L62" i="5" s="1"/>
  <c r="K61" i="5"/>
  <c r="K62" i="5" s="1"/>
  <c r="J61" i="5"/>
  <c r="J62" i="5" s="1"/>
  <c r="I61" i="5"/>
  <c r="I62" i="5" s="1"/>
  <c r="H61" i="5"/>
  <c r="H62" i="5" s="1"/>
  <c r="Q54" i="5"/>
  <c r="P54" i="5"/>
  <c r="O54" i="5"/>
  <c r="N54" i="5"/>
  <c r="M54" i="5"/>
  <c r="L54" i="5"/>
  <c r="K54" i="5"/>
  <c r="J54" i="5"/>
  <c r="I54" i="5"/>
  <c r="H54" i="5"/>
  <c r="Q48" i="5"/>
  <c r="P48" i="5"/>
  <c r="O48" i="5"/>
  <c r="N48" i="5"/>
  <c r="M48" i="5"/>
  <c r="L48" i="5"/>
  <c r="K48" i="5"/>
  <c r="J48" i="5"/>
  <c r="I48" i="5"/>
  <c r="H48" i="5"/>
  <c r="Q46" i="5"/>
  <c r="P46" i="5"/>
  <c r="O46" i="5"/>
  <c r="N46" i="5"/>
  <c r="M46" i="5"/>
  <c r="L46" i="5"/>
  <c r="K46" i="5"/>
  <c r="J46" i="5"/>
  <c r="I46" i="5"/>
  <c r="H46" i="5"/>
  <c r="Q43" i="5"/>
  <c r="P43" i="5"/>
  <c r="O43" i="5"/>
  <c r="N43" i="5"/>
  <c r="M43" i="5"/>
  <c r="L43" i="5"/>
  <c r="K43" i="5"/>
  <c r="J43" i="5"/>
  <c r="I43" i="5"/>
  <c r="H43" i="5"/>
  <c r="Q39" i="5"/>
  <c r="P39" i="5"/>
  <c r="O39" i="5"/>
  <c r="N39" i="5"/>
  <c r="M39" i="5"/>
  <c r="L39" i="5"/>
  <c r="K39" i="5"/>
  <c r="J39" i="5"/>
  <c r="I39" i="5"/>
  <c r="H39" i="5"/>
  <c r="Q33" i="5"/>
  <c r="P33" i="5"/>
  <c r="O33" i="5"/>
  <c r="N33" i="5"/>
  <c r="M33" i="5"/>
  <c r="L33" i="5"/>
  <c r="K33" i="5"/>
  <c r="J33" i="5"/>
  <c r="I33" i="5"/>
  <c r="H33" i="5"/>
  <c r="Q31" i="5"/>
  <c r="P31" i="5"/>
  <c r="O31" i="5"/>
  <c r="N31" i="5"/>
  <c r="M31" i="5"/>
  <c r="L31" i="5"/>
  <c r="K31" i="5"/>
  <c r="J31" i="5"/>
  <c r="I31" i="5"/>
  <c r="H31" i="5"/>
  <c r="Q28" i="5"/>
  <c r="P28" i="5"/>
  <c r="O28" i="5"/>
  <c r="N28" i="5"/>
  <c r="M28" i="5"/>
  <c r="L28" i="5"/>
  <c r="K28" i="5"/>
  <c r="J28" i="5"/>
  <c r="I28" i="5"/>
  <c r="H28" i="5"/>
  <c r="Q24" i="5"/>
  <c r="P24" i="5"/>
  <c r="O24" i="5"/>
  <c r="N24" i="5"/>
  <c r="M24" i="5"/>
  <c r="L24" i="5"/>
  <c r="K24" i="5"/>
  <c r="J24" i="5"/>
  <c r="I24" i="5"/>
  <c r="H24" i="5"/>
  <c r="Q21" i="5"/>
  <c r="P21" i="5"/>
  <c r="O21" i="5"/>
  <c r="N21" i="5"/>
  <c r="M21" i="5"/>
  <c r="L21" i="5"/>
  <c r="K21" i="5"/>
  <c r="J21" i="5"/>
  <c r="I21" i="5"/>
  <c r="H21" i="5"/>
  <c r="Q18" i="5"/>
  <c r="Q19" i="5" s="1"/>
  <c r="P18" i="5"/>
  <c r="P19" i="5" s="1"/>
  <c r="O18" i="5"/>
  <c r="O19" i="5" s="1"/>
  <c r="N18" i="5"/>
  <c r="N19" i="5" s="1"/>
  <c r="M18" i="5"/>
  <c r="M19" i="5" s="1"/>
  <c r="L18" i="5"/>
  <c r="L19" i="5" s="1"/>
  <c r="K18" i="5"/>
  <c r="K19" i="5" s="1"/>
  <c r="J18" i="5"/>
  <c r="J19" i="5" s="1"/>
  <c r="I18" i="5"/>
  <c r="I19" i="5" s="1"/>
  <c r="H18" i="5"/>
  <c r="P12" i="5"/>
  <c r="O12" i="5"/>
  <c r="N12" i="5"/>
  <c r="M12" i="5"/>
  <c r="L12" i="5"/>
  <c r="K12" i="5"/>
  <c r="K16" i="5" s="1"/>
  <c r="J12" i="5"/>
  <c r="I12" i="5"/>
  <c r="H12" i="5"/>
  <c r="Q9" i="5"/>
  <c r="Q16" i="5" s="1"/>
  <c r="P9" i="5"/>
  <c r="O9" i="5"/>
  <c r="N9" i="5"/>
  <c r="M9" i="5"/>
  <c r="L9" i="5"/>
  <c r="K9" i="5"/>
  <c r="J9" i="5"/>
  <c r="I9" i="5"/>
  <c r="H9" i="5"/>
  <c r="G32" i="4"/>
  <c r="H32" i="4"/>
  <c r="I32" i="4"/>
  <c r="J32" i="4"/>
  <c r="K32" i="4"/>
  <c r="L32" i="4"/>
  <c r="M32" i="4"/>
  <c r="G22" i="4"/>
  <c r="H22" i="4"/>
  <c r="I22" i="4"/>
  <c r="J22" i="4"/>
  <c r="K22" i="4"/>
  <c r="L22" i="4"/>
  <c r="M22" i="4"/>
  <c r="G24" i="4"/>
  <c r="H24" i="4"/>
  <c r="I24" i="4"/>
  <c r="J24" i="4"/>
  <c r="K24" i="4"/>
  <c r="L24" i="4"/>
  <c r="M24" i="4"/>
  <c r="G28" i="4"/>
  <c r="H28" i="4"/>
  <c r="I28" i="4"/>
  <c r="J28" i="4"/>
  <c r="K28" i="4"/>
  <c r="L28" i="4"/>
  <c r="M28" i="4"/>
  <c r="G20" i="4"/>
  <c r="H20" i="4"/>
  <c r="I20" i="4"/>
  <c r="J20" i="4"/>
  <c r="K20" i="4"/>
  <c r="L20" i="4"/>
  <c r="M20" i="4"/>
  <c r="G16" i="4"/>
  <c r="H16" i="4"/>
  <c r="I16" i="4"/>
  <c r="J16" i="4"/>
  <c r="K16" i="4"/>
  <c r="L16" i="4"/>
  <c r="M16" i="4"/>
  <c r="M17" i="4" s="1"/>
  <c r="J87" i="2"/>
  <c r="J86" i="2"/>
  <c r="J85" i="2"/>
  <c r="J79" i="2"/>
  <c r="J75" i="2"/>
  <c r="F75" i="2" s="1"/>
  <c r="J71" i="2"/>
  <c r="J68" i="2"/>
  <c r="J45" i="2"/>
  <c r="J22" i="2"/>
  <c r="J15" i="2"/>
  <c r="F15" i="2" s="1"/>
  <c r="J10" i="2"/>
  <c r="P16" i="5" l="1"/>
  <c r="M34" i="5"/>
  <c r="H34" i="5"/>
  <c r="P34" i="5"/>
  <c r="O55" i="5"/>
  <c r="L16" i="5"/>
  <c r="K34" i="5"/>
  <c r="M16" i="5"/>
  <c r="M63" i="5" s="1"/>
  <c r="Q34" i="5"/>
  <c r="I55" i="5"/>
  <c r="N16" i="5"/>
  <c r="O16" i="5"/>
  <c r="O63" i="5" s="1"/>
  <c r="M55" i="5"/>
  <c r="H55" i="5"/>
  <c r="I80" i="2"/>
  <c r="K55" i="5"/>
  <c r="N34" i="5"/>
  <c r="J34" i="5"/>
  <c r="L55" i="5"/>
  <c r="F22" i="2"/>
  <c r="L34" i="5"/>
  <c r="J55" i="5"/>
  <c r="N55" i="5"/>
  <c r="I47" i="2"/>
  <c r="F71" i="2"/>
  <c r="H16" i="5"/>
  <c r="J16" i="5"/>
  <c r="O34" i="5"/>
  <c r="I34" i="5"/>
  <c r="F45" i="2"/>
  <c r="I32" i="2"/>
  <c r="I57" i="2"/>
  <c r="I69" i="2"/>
  <c r="F43" i="5"/>
  <c r="I42" i="2"/>
  <c r="I97" i="2"/>
  <c r="I101" i="2" s="1"/>
  <c r="I16" i="5"/>
  <c r="F85" i="2"/>
  <c r="F18" i="5"/>
  <c r="F19" i="5" s="1"/>
  <c r="I28" i="2"/>
  <c r="F86" i="2"/>
  <c r="F87" i="2"/>
  <c r="P55" i="5"/>
  <c r="P63" i="5" s="1"/>
  <c r="I8" i="2"/>
  <c r="I27" i="2" s="1"/>
  <c r="F59" i="2"/>
  <c r="F81" i="2"/>
  <c r="F82" i="2" s="1"/>
  <c r="I67" i="2"/>
  <c r="F79" i="2"/>
  <c r="F10" i="2"/>
  <c r="H29" i="4"/>
  <c r="L29" i="4"/>
  <c r="K29" i="4"/>
  <c r="G29" i="4"/>
  <c r="J29" i="4"/>
  <c r="I29" i="4"/>
  <c r="L17" i="4"/>
  <c r="L33" i="4" s="1"/>
  <c r="K62" i="2"/>
  <c r="K102" i="2" s="1"/>
  <c r="F68" i="2"/>
  <c r="J74" i="2"/>
  <c r="K14" i="4"/>
  <c r="K17" i="4" s="1"/>
  <c r="M102" i="2"/>
  <c r="I90" i="2"/>
  <c r="L102" i="2"/>
  <c r="J13" i="2"/>
  <c r="J17" i="2"/>
  <c r="J80" i="2"/>
  <c r="J90" i="2"/>
  <c r="J26" i="2"/>
  <c r="M29" i="4"/>
  <c r="M33" i="4" s="1"/>
  <c r="J77" i="2"/>
  <c r="J47" i="2"/>
  <c r="H93" i="2"/>
  <c r="H62" i="2"/>
  <c r="G63" i="5"/>
  <c r="Q55" i="5"/>
  <c r="F19" i="7"/>
  <c r="F20" i="7" s="1"/>
  <c r="E19" i="7"/>
  <c r="E20" i="7" s="1"/>
  <c r="F16" i="7"/>
  <c r="E16" i="7"/>
  <c r="F14" i="7"/>
  <c r="F17" i="7" s="1"/>
  <c r="E14" i="7"/>
  <c r="F11" i="7"/>
  <c r="F12" i="7" s="1"/>
  <c r="E11" i="7"/>
  <c r="F31" i="6"/>
  <c r="E31" i="6"/>
  <c r="F29" i="6"/>
  <c r="F32" i="6" s="1"/>
  <c r="E29" i="6"/>
  <c r="F26" i="6"/>
  <c r="E26" i="6"/>
  <c r="F23" i="6"/>
  <c r="E23" i="6"/>
  <c r="F21" i="6"/>
  <c r="E21" i="6"/>
  <c r="F15" i="6"/>
  <c r="E15" i="6"/>
  <c r="F12" i="6"/>
  <c r="E12" i="6"/>
  <c r="F10" i="6"/>
  <c r="F13" i="6" s="1"/>
  <c r="E10" i="6"/>
  <c r="F61" i="5"/>
  <c r="E61" i="5"/>
  <c r="F59" i="5"/>
  <c r="E59" i="5"/>
  <c r="F54" i="5"/>
  <c r="E54" i="5"/>
  <c r="F48" i="5"/>
  <c r="E48" i="5"/>
  <c r="F46" i="5"/>
  <c r="E46" i="5"/>
  <c r="E43" i="5"/>
  <c r="F39" i="5"/>
  <c r="E39" i="5"/>
  <c r="F33" i="5"/>
  <c r="E33" i="5"/>
  <c r="F31" i="5"/>
  <c r="E31" i="5"/>
  <c r="F28" i="5"/>
  <c r="E28" i="5"/>
  <c r="F24" i="5"/>
  <c r="E24" i="5"/>
  <c r="F21" i="5"/>
  <c r="E21" i="5"/>
  <c r="E18" i="5"/>
  <c r="E19" i="5" s="1"/>
  <c r="F15" i="5"/>
  <c r="E15" i="5"/>
  <c r="F12" i="5"/>
  <c r="E12" i="5"/>
  <c r="F9" i="5"/>
  <c r="E9" i="5"/>
  <c r="E31" i="4"/>
  <c r="E32" i="4" s="1"/>
  <c r="F31" i="4"/>
  <c r="E28" i="4"/>
  <c r="F24" i="4"/>
  <c r="E24" i="4"/>
  <c r="E22" i="4"/>
  <c r="F22" i="4"/>
  <c r="E20" i="4"/>
  <c r="F16" i="4"/>
  <c r="E16" i="4"/>
  <c r="E14" i="4"/>
  <c r="E12" i="4"/>
  <c r="E9" i="4"/>
  <c r="F9" i="4"/>
  <c r="F7" i="4"/>
  <c r="E7" i="4"/>
  <c r="E5" i="4"/>
  <c r="F61" i="3"/>
  <c r="E61" i="3"/>
  <c r="F59" i="3"/>
  <c r="E59" i="3"/>
  <c r="F54" i="3"/>
  <c r="E54" i="3"/>
  <c r="F48" i="3"/>
  <c r="E48" i="3"/>
  <c r="F46" i="3"/>
  <c r="E46" i="3"/>
  <c r="F43" i="3"/>
  <c r="E43" i="3"/>
  <c r="F40" i="3"/>
  <c r="E40" i="3"/>
  <c r="F35" i="3"/>
  <c r="E35" i="3"/>
  <c r="F31" i="3"/>
  <c r="E31" i="3"/>
  <c r="F28" i="3"/>
  <c r="E28" i="3"/>
  <c r="F25" i="3"/>
  <c r="E25" i="3"/>
  <c r="F23" i="3"/>
  <c r="E23" i="3"/>
  <c r="F21" i="3"/>
  <c r="E21" i="3"/>
  <c r="F18" i="3"/>
  <c r="E18" i="3"/>
  <c r="F13" i="3"/>
  <c r="E13" i="3"/>
  <c r="F11" i="3"/>
  <c r="E11" i="3"/>
  <c r="E100" i="2"/>
  <c r="E97" i="2"/>
  <c r="E92" i="2"/>
  <c r="F92" i="2"/>
  <c r="E90" i="2"/>
  <c r="E82" i="2"/>
  <c r="E80" i="2"/>
  <c r="E77" i="2"/>
  <c r="E67" i="2"/>
  <c r="E61" i="2"/>
  <c r="E57" i="2"/>
  <c r="E54" i="2"/>
  <c r="E51" i="2"/>
  <c r="E47" i="2"/>
  <c r="E42" i="2"/>
  <c r="E39" i="2"/>
  <c r="E32" i="2"/>
  <c r="F32" i="2"/>
  <c r="E29" i="2"/>
  <c r="E30" i="2" s="1"/>
  <c r="E26" i="2"/>
  <c r="E21" i="2"/>
  <c r="E17" i="2"/>
  <c r="E13" i="2"/>
  <c r="E8" i="2"/>
  <c r="A15" i="1"/>
  <c r="A13" i="1"/>
  <c r="A12" i="1"/>
  <c r="A11" i="1"/>
  <c r="A9" i="1"/>
  <c r="A5" i="1"/>
  <c r="A3" i="1"/>
  <c r="A2" i="1"/>
  <c r="F21" i="7" l="1"/>
  <c r="K63" i="5"/>
  <c r="H63" i="5"/>
  <c r="N63" i="5"/>
  <c r="L63" i="5"/>
  <c r="Q63" i="5"/>
  <c r="J63" i="5"/>
  <c r="F34" i="5"/>
  <c r="I63" i="5"/>
  <c r="I62" i="2"/>
  <c r="F62" i="5"/>
  <c r="F69" i="2"/>
  <c r="F74" i="2" s="1"/>
  <c r="I74" i="2"/>
  <c r="I93" i="2" s="1"/>
  <c r="I29" i="2"/>
  <c r="I30" i="2" s="1"/>
  <c r="F28" i="2"/>
  <c r="F29" i="2" s="1"/>
  <c r="F30" i="2" s="1"/>
  <c r="F55" i="5"/>
  <c r="F16" i="5"/>
  <c r="E29" i="4"/>
  <c r="K33" i="4"/>
  <c r="J93" i="2"/>
  <c r="J14" i="4"/>
  <c r="J17" i="4" s="1"/>
  <c r="J33" i="4" s="1"/>
  <c r="J27" i="2"/>
  <c r="H102" i="2"/>
  <c r="F39" i="2"/>
  <c r="F42" i="2"/>
  <c r="F57" i="2"/>
  <c r="E62" i="5"/>
  <c r="E27" i="6"/>
  <c r="F62" i="3"/>
  <c r="E36" i="3"/>
  <c r="F26" i="2"/>
  <c r="E17" i="4"/>
  <c r="F17" i="2"/>
  <c r="E93" i="2"/>
  <c r="E19" i="3"/>
  <c r="E62" i="3"/>
  <c r="F21" i="2"/>
  <c r="F61" i="2"/>
  <c r="E62" i="2"/>
  <c r="E12" i="7"/>
  <c r="E21" i="7" s="1"/>
  <c r="E55" i="3"/>
  <c r="E17" i="7"/>
  <c r="F80" i="2"/>
  <c r="F55" i="3"/>
  <c r="F67" i="2"/>
  <c r="E101" i="2"/>
  <c r="E55" i="5"/>
  <c r="E34" i="5"/>
  <c r="E32" i="6"/>
  <c r="F51" i="2"/>
  <c r="F77" i="2"/>
  <c r="F28" i="4"/>
  <c r="F13" i="2"/>
  <c r="F90" i="2"/>
  <c r="F27" i="6"/>
  <c r="F33" i="6" s="1"/>
  <c r="F36" i="3"/>
  <c r="F19" i="3"/>
  <c r="F97" i="2"/>
  <c r="E10" i="4"/>
  <c r="F32" i="4"/>
  <c r="F5" i="4"/>
  <c r="F10" i="4" s="1"/>
  <c r="E13" i="6"/>
  <c r="E33" i="6" s="1"/>
  <c r="E27" i="2"/>
  <c r="F47" i="2"/>
  <c r="F100" i="2"/>
  <c r="F12" i="4"/>
  <c r="F20" i="4"/>
  <c r="F8" i="2"/>
  <c r="E16" i="5"/>
  <c r="I102" i="2" l="1"/>
  <c r="F63" i="5"/>
  <c r="I14" i="4"/>
  <c r="I17" i="4"/>
  <c r="I33" i="4" s="1"/>
  <c r="E63" i="5"/>
  <c r="E33" i="4"/>
  <c r="E63" i="3"/>
  <c r="F63" i="3"/>
  <c r="F101" i="2"/>
  <c r="E102" i="2"/>
  <c r="F27" i="2"/>
  <c r="F29" i="4"/>
  <c r="F93" i="2"/>
  <c r="H14" i="4" l="1"/>
  <c r="H17" i="4"/>
  <c r="H33" i="4" s="1"/>
  <c r="G14" i="4" l="1"/>
  <c r="G17" i="4" s="1"/>
  <c r="G33" i="4" s="1"/>
  <c r="J53" i="2" l="1"/>
  <c r="F14" i="4"/>
  <c r="F17" i="4" s="1"/>
  <c r="F33" i="4" s="1"/>
  <c r="F53" i="2" l="1"/>
  <c r="J54" i="2"/>
  <c r="J62" i="2" s="1"/>
  <c r="J102" i="2" s="1"/>
  <c r="F54" i="2" l="1"/>
  <c r="F62" i="2" s="1"/>
  <c r="F102" i="2" l="1"/>
</calcChain>
</file>

<file path=xl/sharedStrings.xml><?xml version="1.0" encoding="utf-8"?>
<sst xmlns="http://schemas.openxmlformats.org/spreadsheetml/2006/main" count="371" uniqueCount="154">
  <si>
    <t>* This sheet is manipulated by the 'Options...' dialog and should not be changed by hand</t>
  </si>
  <si>
    <t>Resultat</t>
  </si>
  <si>
    <t>Budsjett</t>
  </si>
  <si>
    <t>Budsjettforslag 2024</t>
  </si>
  <si>
    <t>hele året</t>
  </si>
  <si>
    <t>Merknad</t>
  </si>
  <si>
    <t>2023</t>
  </si>
  <si>
    <t>2024</t>
  </si>
  <si>
    <t>Deltageravgift, inntekt</t>
  </si>
  <si>
    <t>Tjenester utført for andre</t>
  </si>
  <si>
    <t>Refusjon Aksjoner</t>
  </si>
  <si>
    <t>Diverse inntekter</t>
  </si>
  <si>
    <t>32 Salgsinntekt utenfor avgomr</t>
  </si>
  <si>
    <t>Medlemskontigent</t>
  </si>
  <si>
    <t>Akt Tilskudd fra NRKors</t>
  </si>
  <si>
    <t>Fond for lokal aktivitet, distriktskontoret</t>
  </si>
  <si>
    <t>Tilskudd fra andre Røde Kors-ledd</t>
  </si>
  <si>
    <t>33 Offentlig avg vedr omsetning</t>
  </si>
  <si>
    <t>Statstilskudd</t>
  </si>
  <si>
    <t>Kommunale tilskudd</t>
  </si>
  <si>
    <t>Momskompensasjon</t>
  </si>
  <si>
    <t>34 Offentlig tilskudd/refusjon</t>
  </si>
  <si>
    <t>Leieinntekter utleie lokaler</t>
  </si>
  <si>
    <t>Leieinntekter båthavn</t>
  </si>
  <si>
    <t>Driftsinntekter utleie</t>
  </si>
  <si>
    <t>36 Leieinntekt</t>
  </si>
  <si>
    <t>Bundne bidrag, gaver</t>
  </si>
  <si>
    <t>Ubundne bidrag, gaver</t>
  </si>
  <si>
    <t>Grasrotandelen</t>
  </si>
  <si>
    <t>Panto</t>
  </si>
  <si>
    <t>39 Andre driftsrelaterte inntekter</t>
  </si>
  <si>
    <t>3 Inntekter</t>
  </si>
  <si>
    <t>Kostnader Aksjoner</t>
  </si>
  <si>
    <t>44 Forbruk av innkjøpte varer uten mva</t>
  </si>
  <si>
    <t>4 Varekjøp</t>
  </si>
  <si>
    <t>Avskrivninger</t>
  </si>
  <si>
    <t>60 Av- og nedskrivning</t>
  </si>
  <si>
    <t>Leie lokaler eksternt</t>
  </si>
  <si>
    <t>Renovasjon, vann, avløp m.v.</t>
  </si>
  <si>
    <t>Lys, varme</t>
  </si>
  <si>
    <t>Renhold</t>
  </si>
  <si>
    <t>Driftskostnader, lokaler</t>
  </si>
  <si>
    <t>Serviceavtaler, lokaler</t>
  </si>
  <si>
    <t>63 Kostnader Lokaler</t>
  </si>
  <si>
    <t>EDB lisenser</t>
  </si>
  <si>
    <t>Leie transportmidler</t>
  </si>
  <si>
    <t>64 Leie maskiner inventar</t>
  </si>
  <si>
    <t>Depotutstyr</t>
  </si>
  <si>
    <t>Depotutstyr vedr aksjoner</t>
  </si>
  <si>
    <t>Inventar og utstyr</t>
  </si>
  <si>
    <t>65 Verktøy/Inventar</t>
  </si>
  <si>
    <t>Ytre vedlikehold lokaler</t>
  </si>
  <si>
    <t>Indre vedlikehold lokaler</t>
  </si>
  <si>
    <t>Reprasjon/Vedlikehold, div utstyr</t>
  </si>
  <si>
    <t>66 Rep/Vedlikehold</t>
  </si>
  <si>
    <t>Juridisk bistand</t>
  </si>
  <si>
    <t>Refundert lønn leiet arbeidskraft</t>
  </si>
  <si>
    <t>67 Diverse innleide tjenester</t>
  </si>
  <si>
    <t>Kontorrekvisita u/ fradrag moms</t>
  </si>
  <si>
    <t>Diverse utgifter</t>
  </si>
  <si>
    <t>68 Kontorkostnader</t>
  </si>
  <si>
    <t>Telefon, datalinjer</t>
  </si>
  <si>
    <t>Telefon mobil</t>
  </si>
  <si>
    <t>Porto</t>
  </si>
  <si>
    <t>69 Telefon, Porto</t>
  </si>
  <si>
    <t>6 Lokaler, kontor, tele mm</t>
  </si>
  <si>
    <t>Drivstoff</t>
  </si>
  <si>
    <t>Vedlikehold bil, inkl. servic</t>
  </si>
  <si>
    <t>Forsikring, Transportmidler</t>
  </si>
  <si>
    <t>Fast parkering/bom/piggdekkavg</t>
  </si>
  <si>
    <t>70 Kostnad transportmidler</t>
  </si>
  <si>
    <t>Kilometergodtgj. oppgavepliktig tillitsvalg/andre</t>
  </si>
  <si>
    <t>Km aksjoner</t>
  </si>
  <si>
    <t>Reisekostnader tillitsvalgte/ikke ansatte</t>
  </si>
  <si>
    <t>Reisekostnader aksjoner</t>
  </si>
  <si>
    <t>71 Kostnad for reise, diett, bil o l</t>
  </si>
  <si>
    <t>Markedsføring u/ fradrag moms</t>
  </si>
  <si>
    <t>Annonsering</t>
  </si>
  <si>
    <t>73 Salgs-, reklame- og representasjonskostnad</t>
  </si>
  <si>
    <t>Kontingenter</t>
  </si>
  <si>
    <t>Gaver, hilsener og andre eksterne bidrag</t>
  </si>
  <si>
    <t>74 Kontingenter og gaver</t>
  </si>
  <si>
    <t>Forsikring</t>
  </si>
  <si>
    <t>75 Forsikringspremie, garanti og servicekostnad</t>
  </si>
  <si>
    <t>Bevertning møter</t>
  </si>
  <si>
    <t>Deltageravgift</t>
  </si>
  <si>
    <t>Aktiviteter</t>
  </si>
  <si>
    <t>Bankomkostninger</t>
  </si>
  <si>
    <t>Øredifferanse</t>
  </si>
  <si>
    <t>77 Møte, kurs, arrangement</t>
  </si>
  <si>
    <t>Tap på fordringer</t>
  </si>
  <si>
    <t>78 Tap</t>
  </si>
  <si>
    <t>7 Møter, reiser mm</t>
  </si>
  <si>
    <t>Renteinntekter bank</t>
  </si>
  <si>
    <t>Andre renteinntekter</t>
  </si>
  <si>
    <t>Avkastning Verdipapirer</t>
  </si>
  <si>
    <t>80 Finansinntekter</t>
  </si>
  <si>
    <t>Ovf. til fri EK - øremerket - Fra budsjett</t>
  </si>
  <si>
    <t>Overføring til/fra Bundne midler</t>
  </si>
  <si>
    <t>89 Overføringer og disponeringer</t>
  </si>
  <si>
    <t>8 Finansposter</t>
  </si>
  <si>
    <t>3-8 Driftsresultat</t>
  </si>
  <si>
    <t>10 Adm</t>
  </si>
  <si>
    <t>Budsjettforslag 24</t>
  </si>
  <si>
    <t>Hjelpekorps</t>
  </si>
  <si>
    <t>30 Omsorg</t>
  </si>
  <si>
    <t>Bark</t>
  </si>
  <si>
    <t>Besøkstjeneste</t>
  </si>
  <si>
    <t>Norsktrening</t>
  </si>
  <si>
    <t>Flerkulturelt</t>
  </si>
  <si>
    <t>Juleaksjon</t>
  </si>
  <si>
    <t>Budsjettforslag</t>
  </si>
  <si>
    <t>80 RK-Hus</t>
  </si>
  <si>
    <t>hiå</t>
  </si>
  <si>
    <t>Strømstøtte</t>
  </si>
  <si>
    <t>81 Båthavn</t>
  </si>
  <si>
    <t>Innlagt i leien</t>
  </si>
  <si>
    <t>Elektro oppdatering</t>
  </si>
  <si>
    <t>Treffpunkt</t>
  </si>
  <si>
    <t>Redusert medlemstall</t>
  </si>
  <si>
    <t>Rebalansert mot omsorg</t>
  </si>
  <si>
    <t>Omsorgsråd</t>
  </si>
  <si>
    <t>50 Hjelpekorpset med RØFF</t>
  </si>
  <si>
    <t>Redusert utleie</t>
  </si>
  <si>
    <t>51</t>
  </si>
  <si>
    <t>52</t>
  </si>
  <si>
    <t>55</t>
  </si>
  <si>
    <t>56</t>
  </si>
  <si>
    <t>57</t>
  </si>
  <si>
    <t>58</t>
  </si>
  <si>
    <t>59</t>
  </si>
  <si>
    <t>61</t>
  </si>
  <si>
    <t>62</t>
  </si>
  <si>
    <t>Bil</t>
  </si>
  <si>
    <t>Båt</t>
  </si>
  <si>
    <t>Depot</t>
  </si>
  <si>
    <t>Vakt</t>
  </si>
  <si>
    <t>Instruksjon</t>
  </si>
  <si>
    <t>KursInt</t>
  </si>
  <si>
    <t>KursEkst</t>
  </si>
  <si>
    <t>Aksjon</t>
  </si>
  <si>
    <t>Adm</t>
  </si>
  <si>
    <t>RØFF</t>
  </si>
  <si>
    <t>LRKH</t>
  </si>
  <si>
    <t>Omsorg</t>
  </si>
  <si>
    <t>RK Hus</t>
  </si>
  <si>
    <t>Båthavn</t>
  </si>
  <si>
    <t>Forbruksmateriell</t>
  </si>
  <si>
    <t>Reisekostnader</t>
  </si>
  <si>
    <t>Oppholdsutgifter etter regning</t>
  </si>
  <si>
    <t>Bevertning aktiviteter</t>
  </si>
  <si>
    <t>76 Utgifter v/tjeneste</t>
  </si>
  <si>
    <t>Distrikt</t>
  </si>
  <si>
    <t>mestersk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</si>
</sst>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0"/>
      <name val="Arial"/>
      <charset val="1"/>
    </font>
    <font>
      <b/>
      <sz val="12"/>
      <color rgb="FF0000FF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charset val="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9933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993300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3300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5" fillId="0" borderId="0"/>
  </cellStyleXfs>
  <cellXfs count="209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49" fontId="2" fillId="0" borderId="0" xfId="0" applyNumberFormat="1" applyFont="1"/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/>
    <xf numFmtId="49" fontId="2" fillId="2" borderId="1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0" fillId="0" borderId="12" xfId="0" applyBorder="1"/>
    <xf numFmtId="3" fontId="0" fillId="0" borderId="7" xfId="0" applyNumberFormat="1" applyBorder="1"/>
    <xf numFmtId="3" fontId="0" fillId="0" borderId="8" xfId="0" applyNumberFormat="1" applyBorder="1"/>
    <xf numFmtId="0" fontId="2" fillId="0" borderId="0" xfId="0" applyFont="1"/>
    <xf numFmtId="0" fontId="2" fillId="3" borderId="12" xfId="0" applyFont="1" applyFill="1" applyBorder="1"/>
    <xf numFmtId="0" fontId="2" fillId="3" borderId="0" xfId="0" applyFont="1" applyFill="1"/>
    <xf numFmtId="0" fontId="3" fillId="0" borderId="0" xfId="0" applyFont="1"/>
    <xf numFmtId="0" fontId="3" fillId="4" borderId="9" xfId="0" applyFont="1" applyFill="1" applyBorder="1"/>
    <xf numFmtId="0" fontId="3" fillId="4" borderId="1" xfId="0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49" fontId="2" fillId="2" borderId="12" xfId="0" applyNumberFormat="1" applyFont="1" applyFill="1" applyBorder="1"/>
    <xf numFmtId="49" fontId="2" fillId="2" borderId="0" xfId="0" applyNumberFormat="1" applyFont="1" applyFill="1"/>
    <xf numFmtId="0" fontId="0" fillId="0" borderId="15" xfId="0" applyBorder="1"/>
    <xf numFmtId="3" fontId="4" fillId="0" borderId="7" xfId="0" applyNumberFormat="1" applyFont="1" applyBorder="1"/>
    <xf numFmtId="3" fontId="4" fillId="0" borderId="8" xfId="0" applyNumberFormat="1" applyFont="1" applyBorder="1"/>
    <xf numFmtId="0" fontId="0" fillId="0" borderId="16" xfId="0" applyBorder="1"/>
    <xf numFmtId="0" fontId="5" fillId="0" borderId="0" xfId="0" applyFont="1"/>
    <xf numFmtId="0" fontId="0" fillId="0" borderId="14" xfId="0" applyBorder="1"/>
    <xf numFmtId="3" fontId="2" fillId="8" borderId="8" xfId="0" applyNumberFormat="1" applyFont="1" applyFill="1" applyBorder="1"/>
    <xf numFmtId="0" fontId="0" fillId="7" borderId="15" xfId="0" applyFill="1" applyBorder="1"/>
    <xf numFmtId="0" fontId="2" fillId="9" borderId="12" xfId="0" applyFont="1" applyFill="1" applyBorder="1"/>
    <xf numFmtId="0" fontId="2" fillId="9" borderId="0" xfId="0" applyFont="1" applyFill="1"/>
    <xf numFmtId="3" fontId="2" fillId="9" borderId="7" xfId="0" applyNumberFormat="1" applyFont="1" applyFill="1" applyBorder="1"/>
    <xf numFmtId="3" fontId="2" fillId="10" borderId="8" xfId="0" applyNumberFormat="1" applyFont="1" applyFill="1" applyBorder="1"/>
    <xf numFmtId="0" fontId="0" fillId="9" borderId="15" xfId="0" applyFill="1" applyBorder="1"/>
    <xf numFmtId="3" fontId="2" fillId="10" borderId="7" xfId="0" applyNumberFormat="1" applyFont="1" applyFill="1" applyBorder="1"/>
    <xf numFmtId="0" fontId="2" fillId="11" borderId="12" xfId="0" applyFont="1" applyFill="1" applyBorder="1"/>
    <xf numFmtId="0" fontId="2" fillId="11" borderId="0" xfId="0" applyFont="1" applyFill="1"/>
    <xf numFmtId="3" fontId="2" fillId="11" borderId="7" xfId="0" applyNumberFormat="1" applyFont="1" applyFill="1" applyBorder="1"/>
    <xf numFmtId="0" fontId="5" fillId="0" borderId="15" xfId="0" applyFont="1" applyBorder="1"/>
    <xf numFmtId="0" fontId="7" fillId="5" borderId="20" xfId="0" applyFont="1" applyFill="1" applyBorder="1"/>
    <xf numFmtId="164" fontId="0" fillId="0" borderId="0" xfId="1" applyNumberFormat="1" applyFont="1"/>
    <xf numFmtId="164" fontId="0" fillId="6" borderId="0" xfId="1" applyNumberFormat="1" applyFont="1" applyFill="1"/>
    <xf numFmtId="164" fontId="0" fillId="0" borderId="20" xfId="1" applyNumberFormat="1" applyFont="1" applyBorder="1"/>
    <xf numFmtId="164" fontId="7" fillId="5" borderId="20" xfId="1" applyNumberFormat="1" applyFont="1" applyFill="1" applyBorder="1"/>
    <xf numFmtId="164" fontId="2" fillId="3" borderId="20" xfId="1" applyNumberFormat="1" applyFont="1" applyFill="1" applyBorder="1"/>
    <xf numFmtId="164" fontId="2" fillId="2" borderId="4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2" borderId="10" xfId="1" applyNumberFormat="1" applyFont="1" applyFill="1" applyBorder="1" applyAlignment="1">
      <alignment horizontal="center"/>
    </xf>
    <xf numFmtId="164" fontId="0" fillId="0" borderId="7" xfId="1" applyNumberFormat="1" applyFont="1" applyBorder="1"/>
    <xf numFmtId="164" fontId="5" fillId="0" borderId="20" xfId="1" applyNumberFormat="1" applyFont="1" applyBorder="1"/>
    <xf numFmtId="164" fontId="0" fillId="0" borderId="0" xfId="1" applyNumberFormat="1" applyFont="1" applyFill="1"/>
    <xf numFmtId="0" fontId="2" fillId="12" borderId="12" xfId="0" applyFont="1" applyFill="1" applyBorder="1"/>
    <xf numFmtId="164" fontId="2" fillId="12" borderId="20" xfId="1" applyNumberFormat="1" applyFont="1" applyFill="1" applyBorder="1"/>
    <xf numFmtId="164" fontId="2" fillId="13" borderId="20" xfId="1" applyNumberFormat="1" applyFont="1" applyFill="1" applyBorder="1"/>
    <xf numFmtId="164" fontId="0" fillId="0" borderId="20" xfId="1" applyNumberFormat="1" applyFont="1" applyFill="1" applyBorder="1"/>
    <xf numFmtId="164" fontId="4" fillId="0" borderId="22" xfId="1" applyNumberFormat="1" applyFont="1" applyBorder="1" applyAlignment="1"/>
    <xf numFmtId="0" fontId="2" fillId="12" borderId="0" xfId="0" applyFont="1" applyFill="1"/>
    <xf numFmtId="164" fontId="2" fillId="12" borderId="22" xfId="1" applyNumberFormat="1" applyFont="1" applyFill="1" applyBorder="1" applyAlignment="1"/>
    <xf numFmtId="164" fontId="2" fillId="3" borderId="22" xfId="1" applyNumberFormat="1" applyFont="1" applyFill="1" applyBorder="1" applyAlignment="1"/>
    <xf numFmtId="164" fontId="2" fillId="0" borderId="22" xfId="1" applyNumberFormat="1" applyFont="1" applyBorder="1" applyAlignment="1"/>
    <xf numFmtId="164" fontId="2" fillId="0" borderId="22" xfId="1" applyNumberFormat="1" applyFont="1" applyFill="1" applyBorder="1" applyAlignment="1"/>
    <xf numFmtId="164" fontId="2" fillId="3" borderId="22" xfId="1" applyNumberFormat="1" applyFont="1" applyFill="1" applyBorder="1"/>
    <xf numFmtId="164" fontId="3" fillId="4" borderId="23" xfId="1" applyNumberFormat="1" applyFont="1" applyFill="1" applyBorder="1"/>
    <xf numFmtId="164" fontId="3" fillId="4" borderId="24" xfId="1" applyNumberFormat="1" applyFont="1" applyFill="1" applyBorder="1"/>
    <xf numFmtId="49" fontId="2" fillId="2" borderId="17" xfId="0" applyNumberFormat="1" applyFont="1" applyFill="1" applyBorder="1"/>
    <xf numFmtId="164" fontId="0" fillId="0" borderId="21" xfId="1" applyNumberFormat="1" applyFont="1" applyBorder="1"/>
    <xf numFmtId="164" fontId="4" fillId="0" borderId="25" xfId="1" applyNumberFormat="1" applyFont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3" fontId="0" fillId="0" borderId="20" xfId="0" applyNumberFormat="1" applyBorder="1"/>
    <xf numFmtId="3" fontId="2" fillId="3" borderId="20" xfId="0" applyNumberFormat="1" applyFont="1" applyFill="1" applyBorder="1"/>
    <xf numFmtId="3" fontId="0" fillId="0" borderId="22" xfId="0" applyNumberFormat="1" applyBorder="1"/>
    <xf numFmtId="3" fontId="3" fillId="4" borderId="23" xfId="0" applyNumberFormat="1" applyFont="1" applyFill="1" applyBorder="1"/>
    <xf numFmtId="3" fontId="0" fillId="0" borderId="21" xfId="0" applyNumberFormat="1" applyBorder="1"/>
    <xf numFmtId="3" fontId="2" fillId="12" borderId="20" xfId="0" applyNumberFormat="1" applyFont="1" applyFill="1" applyBorder="1"/>
    <xf numFmtId="3" fontId="2" fillId="12" borderId="22" xfId="0" applyNumberFormat="1" applyFont="1" applyFill="1" applyBorder="1"/>
    <xf numFmtId="3" fontId="4" fillId="0" borderId="25" xfId="0" applyNumberFormat="1" applyFont="1" applyBorder="1"/>
    <xf numFmtId="3" fontId="4" fillId="0" borderId="22" xfId="0" applyNumberFormat="1" applyFont="1" applyBorder="1"/>
    <xf numFmtId="0" fontId="7" fillId="12" borderId="12" xfId="2" applyFont="1" applyFill="1" applyBorder="1"/>
    <xf numFmtId="164" fontId="7" fillId="12" borderId="12" xfId="1" applyNumberFormat="1" applyFont="1" applyFill="1" applyBorder="1"/>
    <xf numFmtId="164" fontId="7" fillId="12" borderId="20" xfId="1" applyNumberFormat="1" applyFont="1" applyFill="1" applyBorder="1"/>
    <xf numFmtId="164" fontId="5" fillId="12" borderId="20" xfId="1" applyNumberFormat="1" applyFont="1" applyFill="1" applyBorder="1"/>
    <xf numFmtId="164" fontId="2" fillId="2" borderId="5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0" fontId="7" fillId="12" borderId="20" xfId="2" applyFont="1" applyFill="1" applyBorder="1"/>
    <xf numFmtId="0" fontId="2" fillId="3" borderId="20" xfId="0" applyFont="1" applyFill="1" applyBorder="1"/>
    <xf numFmtId="164" fontId="7" fillId="12" borderId="0" xfId="1" applyNumberFormat="1" applyFont="1" applyFill="1" applyBorder="1"/>
    <xf numFmtId="3" fontId="2" fillId="0" borderId="20" xfId="0" applyNumberFormat="1" applyFont="1" applyBorder="1"/>
    <xf numFmtId="3" fontId="2" fillId="8" borderId="20" xfId="0" applyNumberFormat="1" applyFont="1" applyFill="1" applyBorder="1"/>
    <xf numFmtId="3" fontId="2" fillId="0" borderId="8" xfId="0" applyNumberFormat="1" applyFont="1" applyBorder="1"/>
    <xf numFmtId="3" fontId="4" fillId="0" borderId="20" xfId="0" applyNumberFormat="1" applyFont="1" applyBorder="1"/>
    <xf numFmtId="3" fontId="5" fillId="0" borderId="20" xfId="0" applyNumberFormat="1" applyFont="1" applyBorder="1"/>
    <xf numFmtId="3" fontId="2" fillId="3" borderId="28" xfId="0" applyNumberFormat="1" applyFont="1" applyFill="1" applyBorder="1"/>
    <xf numFmtId="3" fontId="2" fillId="0" borderId="20" xfId="0" applyNumberFormat="1" applyFont="1" applyBorder="1" applyAlignment="1">
      <alignment horizontal="center"/>
    </xf>
    <xf numFmtId="3" fontId="0" fillId="0" borderId="27" xfId="1" applyNumberFormat="1" applyFont="1" applyBorder="1"/>
    <xf numFmtId="3" fontId="2" fillId="0" borderId="20" xfId="1" applyNumberFormat="1" applyFont="1" applyFill="1" applyBorder="1" applyAlignment="1">
      <alignment horizontal="center"/>
    </xf>
    <xf numFmtId="3" fontId="7" fillId="12" borderId="20" xfId="2" applyNumberFormat="1" applyFont="1" applyFill="1" applyBorder="1"/>
    <xf numFmtId="3" fontId="7" fillId="12" borderId="26" xfId="1" applyNumberFormat="1" applyFont="1" applyFill="1" applyBorder="1"/>
    <xf numFmtId="3" fontId="7" fillId="12" borderId="27" xfId="1" applyNumberFormat="1" applyFont="1" applyFill="1" applyBorder="1"/>
    <xf numFmtId="3" fontId="7" fillId="12" borderId="20" xfId="1" applyNumberFormat="1" applyFont="1" applyFill="1" applyBorder="1"/>
    <xf numFmtId="3" fontId="7" fillId="0" borderId="27" xfId="1" applyNumberFormat="1" applyFont="1" applyFill="1" applyBorder="1"/>
    <xf numFmtId="3" fontId="0" fillId="0" borderId="27" xfId="1" applyNumberFormat="1" applyFont="1" applyFill="1" applyBorder="1"/>
    <xf numFmtId="3" fontId="0" fillId="0" borderId="27" xfId="0" applyNumberFormat="1" applyBorder="1"/>
    <xf numFmtId="3" fontId="7" fillId="12" borderId="28" xfId="1" applyNumberFormat="1" applyFont="1" applyFill="1" applyBorder="1"/>
    <xf numFmtId="3" fontId="2" fillId="3" borderId="28" xfId="1" applyNumberFormat="1" applyFont="1" applyFill="1" applyBorder="1"/>
    <xf numFmtId="3" fontId="2" fillId="3" borderId="20" xfId="1" applyNumberFormat="1" applyFont="1" applyFill="1" applyBorder="1"/>
    <xf numFmtId="3" fontId="0" fillId="0" borderId="28" xfId="1" applyNumberFormat="1" applyFont="1" applyBorder="1"/>
    <xf numFmtId="3" fontId="7" fillId="12" borderId="21" xfId="1" applyNumberFormat="1" applyFont="1" applyFill="1" applyBorder="1"/>
    <xf numFmtId="3" fontId="7" fillId="12" borderId="29" xfId="1" applyNumberFormat="1" applyFont="1" applyFill="1" applyBorder="1"/>
    <xf numFmtId="3" fontId="7" fillId="0" borderId="28" xfId="1" applyNumberFormat="1" applyFont="1" applyFill="1" applyBorder="1"/>
    <xf numFmtId="3" fontId="7" fillId="12" borderId="21" xfId="2" applyNumberFormat="1" applyFont="1" applyFill="1" applyBorder="1"/>
    <xf numFmtId="3" fontId="7" fillId="12" borderId="28" xfId="2" applyNumberFormat="1" applyFont="1" applyFill="1" applyBorder="1"/>
    <xf numFmtId="3" fontId="0" fillId="0" borderId="28" xfId="1" applyNumberFormat="1" applyFont="1" applyFill="1" applyBorder="1"/>
    <xf numFmtId="3" fontId="5" fillId="0" borderId="28" xfId="1" applyNumberFormat="1" applyFont="1" applyFill="1" applyBorder="1"/>
    <xf numFmtId="3" fontId="7" fillId="0" borderId="20" xfId="1" applyNumberFormat="1" applyFont="1" applyFill="1" applyBorder="1"/>
    <xf numFmtId="0" fontId="7" fillId="5" borderId="28" xfId="0" applyFont="1" applyFill="1" applyBorder="1"/>
    <xf numFmtId="164" fontId="7" fillId="5" borderId="26" xfId="1" applyNumberFormat="1" applyFont="1" applyFill="1" applyBorder="1"/>
    <xf numFmtId="164" fontId="0" fillId="0" borderId="26" xfId="1" applyNumberFormat="1" applyFont="1" applyBorder="1"/>
    <xf numFmtId="164" fontId="0" fillId="0" borderId="22" xfId="1" applyNumberFormat="1" applyFont="1" applyBorder="1"/>
    <xf numFmtId="0" fontId="7" fillId="5" borderId="30" xfId="0" applyFont="1" applyFill="1" applyBorder="1"/>
    <xf numFmtId="164" fontId="7" fillId="5" borderId="22" xfId="1" applyNumberFormat="1" applyFont="1" applyFill="1" applyBorder="1"/>
    <xf numFmtId="164" fontId="2" fillId="3" borderId="0" xfId="1" applyNumberFormat="1" applyFont="1" applyFill="1" applyBorder="1"/>
    <xf numFmtId="164" fontId="2" fillId="3" borderId="19" xfId="1" applyNumberFormat="1" applyFont="1" applyFill="1" applyBorder="1"/>
    <xf numFmtId="164" fontId="5" fillId="0" borderId="22" xfId="1" applyNumberFormat="1" applyFont="1" applyBorder="1"/>
    <xf numFmtId="0" fontId="8" fillId="0" borderId="12" xfId="2" applyFont="1" applyBorder="1"/>
    <xf numFmtId="0" fontId="8" fillId="0" borderId="7" xfId="2" applyFont="1" applyBorder="1" applyAlignment="1">
      <alignment horizontal="right"/>
    </xf>
    <xf numFmtId="3" fontId="0" fillId="0" borderId="29" xfId="1" applyNumberFormat="1" applyFont="1" applyFill="1" applyBorder="1"/>
    <xf numFmtId="0" fontId="7" fillId="12" borderId="28" xfId="2" applyFont="1" applyFill="1" applyBorder="1"/>
    <xf numFmtId="0" fontId="8" fillId="0" borderId="20" xfId="2" applyFont="1" applyBorder="1"/>
    <xf numFmtId="164" fontId="2" fillId="3" borderId="28" xfId="1" applyNumberFormat="1" applyFont="1" applyFill="1" applyBorder="1"/>
    <xf numFmtId="0" fontId="7" fillId="12" borderId="30" xfId="2" applyFont="1" applyFill="1" applyBorder="1"/>
    <xf numFmtId="3" fontId="7" fillId="12" borderId="22" xfId="1" applyNumberFormat="1" applyFont="1" applyFill="1" applyBorder="1"/>
    <xf numFmtId="3" fontId="7" fillId="12" borderId="22" xfId="2" applyNumberFormat="1" applyFont="1" applyFill="1" applyBorder="1"/>
    <xf numFmtId="3" fontId="2" fillId="3" borderId="22" xfId="1" applyNumberFormat="1" applyFont="1" applyFill="1" applyBorder="1"/>
    <xf numFmtId="0" fontId="8" fillId="0" borderId="0" xfId="2" applyFont="1"/>
    <xf numFmtId="3" fontId="2" fillId="3" borderId="22" xfId="0" applyNumberFormat="1" applyFont="1" applyFill="1" applyBorder="1"/>
    <xf numFmtId="0" fontId="3" fillId="4" borderId="23" xfId="0" applyFont="1" applyFill="1" applyBorder="1"/>
    <xf numFmtId="3" fontId="3" fillId="4" borderId="31" xfId="1" applyNumberFormat="1" applyFont="1" applyFill="1" applyBorder="1"/>
    <xf numFmtId="3" fontId="3" fillId="4" borderId="23" xfId="1" applyNumberFormat="1" applyFont="1" applyFill="1" applyBorder="1"/>
    <xf numFmtId="3" fontId="3" fillId="4" borderId="24" xfId="1" applyNumberFormat="1" applyFont="1" applyFill="1" applyBorder="1"/>
    <xf numFmtId="0" fontId="7" fillId="12" borderId="26" xfId="2" applyFont="1" applyFill="1" applyBorder="1"/>
    <xf numFmtId="0" fontId="7" fillId="12" borderId="32" xfId="2" applyFont="1" applyFill="1" applyBorder="1"/>
    <xf numFmtId="49" fontId="2" fillId="2" borderId="6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33" xfId="0" applyNumberFormat="1" applyFont="1" applyFill="1" applyBorder="1" applyAlignment="1">
      <alignment horizontal="left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34" xfId="0" applyNumberFormat="1" applyFont="1" applyFill="1" applyBorder="1" applyAlignment="1">
      <alignment horizontal="left" vertical="top"/>
    </xf>
    <xf numFmtId="164" fontId="2" fillId="2" borderId="29" xfId="1" applyNumberFormat="1" applyFont="1" applyFill="1" applyBorder="1" applyAlignment="1">
      <alignment horizontal="center"/>
    </xf>
    <xf numFmtId="164" fontId="2" fillId="2" borderId="35" xfId="1" applyNumberFormat="1" applyFont="1" applyFill="1" applyBorder="1" applyAlignment="1">
      <alignment horizontal="center"/>
    </xf>
    <xf numFmtId="164" fontId="7" fillId="3" borderId="20" xfId="1" applyNumberFormat="1" applyFont="1" applyFill="1" applyBorder="1"/>
    <xf numFmtId="164" fontId="5" fillId="0" borderId="26" xfId="1" applyNumberFormat="1" applyFont="1" applyBorder="1"/>
    <xf numFmtId="164" fontId="7" fillId="3" borderId="26" xfId="1" applyNumberFormat="1" applyFont="1" applyFill="1" applyBorder="1"/>
    <xf numFmtId="164" fontId="2" fillId="2" borderId="17" xfId="1" applyNumberFormat="1" applyFont="1" applyFill="1" applyBorder="1" applyAlignment="1">
      <alignment horizontal="center"/>
    </xf>
    <xf numFmtId="164" fontId="2" fillId="2" borderId="18" xfId="1" applyNumberFormat="1" applyFont="1" applyFill="1" applyBorder="1" applyAlignment="1">
      <alignment horizontal="center"/>
    </xf>
    <xf numFmtId="164" fontId="2" fillId="2" borderId="36" xfId="1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3" borderId="0" xfId="0" applyFont="1" applyFill="1" applyBorder="1"/>
    <xf numFmtId="165" fontId="3" fillId="4" borderId="23" xfId="1" applyNumberFormat="1" applyFont="1" applyFill="1" applyBorder="1"/>
    <xf numFmtId="0" fontId="5" fillId="0" borderId="1" xfId="0" applyFont="1" applyBorder="1"/>
    <xf numFmtId="164" fontId="5" fillId="0" borderId="1" xfId="1" applyNumberFormat="1" applyFont="1" applyBorder="1"/>
    <xf numFmtId="49" fontId="7" fillId="0" borderId="0" xfId="0" applyNumberFormat="1" applyFont="1"/>
    <xf numFmtId="49" fontId="7" fillId="2" borderId="2" xfId="0" applyNumberFormat="1" applyFont="1" applyFill="1" applyBorder="1"/>
    <xf numFmtId="49" fontId="7" fillId="2" borderId="3" xfId="0" applyNumberFormat="1" applyFont="1" applyFill="1" applyBorder="1"/>
    <xf numFmtId="164" fontId="7" fillId="2" borderId="4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  <xf numFmtId="49" fontId="7" fillId="2" borderId="12" xfId="0" applyNumberFormat="1" applyFont="1" applyFill="1" applyBorder="1"/>
    <xf numFmtId="49" fontId="7" fillId="2" borderId="0" xfId="0" applyNumberFormat="1" applyFont="1" applyFill="1"/>
    <xf numFmtId="164" fontId="7" fillId="2" borderId="7" xfId="1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5" fillId="0" borderId="12" xfId="0" applyFont="1" applyBorder="1"/>
    <xf numFmtId="164" fontId="5" fillId="0" borderId="7" xfId="1" applyNumberFormat="1" applyFont="1" applyBorder="1"/>
    <xf numFmtId="164" fontId="5" fillId="0" borderId="8" xfId="1" applyNumberFormat="1" applyFont="1" applyBorder="1"/>
    <xf numFmtId="0" fontId="7" fillId="0" borderId="0" xfId="0" applyFont="1"/>
    <xf numFmtId="0" fontId="7" fillId="3" borderId="12" xfId="0" applyFont="1" applyFill="1" applyBorder="1"/>
    <xf numFmtId="0" fontId="7" fillId="3" borderId="20" xfId="0" applyFont="1" applyFill="1" applyBorder="1"/>
    <xf numFmtId="164" fontId="7" fillId="3" borderId="7" xfId="1" applyNumberFormat="1" applyFont="1" applyFill="1" applyBorder="1"/>
    <xf numFmtId="0" fontId="9" fillId="0" borderId="0" xfId="0" applyFont="1"/>
    <xf numFmtId="0" fontId="9" fillId="4" borderId="20" xfId="0" applyFont="1" applyFill="1" applyBorder="1"/>
    <xf numFmtId="164" fontId="9" fillId="4" borderId="20" xfId="1" applyNumberFormat="1" applyFont="1" applyFill="1" applyBorder="1"/>
    <xf numFmtId="164" fontId="9" fillId="4" borderId="10" xfId="1" applyNumberFormat="1" applyFont="1" applyFill="1" applyBorder="1"/>
    <xf numFmtId="164" fontId="5" fillId="0" borderId="0" xfId="1" applyNumberFormat="1" applyFont="1"/>
  </cellXfs>
  <cellStyles count="3">
    <cellStyle name="Comma" xfId="1" builtinId="3"/>
    <cellStyle name="Normal" xfId="0" builtinId="0"/>
    <cellStyle name="Normal 2" xfId="2" xr:uid="{0D352394-5010-4002-B588-9FDAB380602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Normal="100" workbookViewId="0"/>
  </sheetViews>
  <sheetFormatPr defaultColWidth="9.109375" defaultRowHeight="13.2" x14ac:dyDescent="0.25"/>
  <sheetData>
    <row r="1" spans="1:1" x14ac:dyDescent="0.25">
      <c r="A1" t="s">
        <v>0</v>
      </c>
    </row>
    <row r="2" spans="1:1" x14ac:dyDescent="0.25">
      <c r="A2" t="b">
        <f>FALSE()</f>
        <v>0</v>
      </c>
    </row>
    <row r="3" spans="1:1" x14ac:dyDescent="0.25">
      <c r="A3" t="b">
        <f>TRUE()</f>
        <v>1</v>
      </c>
    </row>
    <row r="5" spans="1:1" x14ac:dyDescent="0.25">
      <c r="A5" t="b">
        <f>FALSE()</f>
        <v>0</v>
      </c>
    </row>
    <row r="6" spans="1:1" x14ac:dyDescent="0.25">
      <c r="A6">
        <v>5000</v>
      </c>
    </row>
    <row r="7" spans="1:1" x14ac:dyDescent="0.25">
      <c r="A7">
        <v>60</v>
      </c>
    </row>
    <row r="9" spans="1:1" x14ac:dyDescent="0.25">
      <c r="A9" t="b">
        <f>FALSE()</f>
        <v>0</v>
      </c>
    </row>
    <row r="10" spans="1:1" x14ac:dyDescent="0.25">
      <c r="A10">
        <v>10000</v>
      </c>
    </row>
    <row r="11" spans="1:1" x14ac:dyDescent="0.25">
      <c r="A11" t="b">
        <f>FALSE()</f>
        <v>0</v>
      </c>
    </row>
    <row r="12" spans="1:1" x14ac:dyDescent="0.25">
      <c r="A12" t="b">
        <f>FALSE()</f>
        <v>0</v>
      </c>
    </row>
    <row r="13" spans="1:1" x14ac:dyDescent="0.25">
      <c r="A13" t="b">
        <f>FALSE()</f>
        <v>0</v>
      </c>
    </row>
    <row r="15" spans="1:1" x14ac:dyDescent="0.25">
      <c r="A15" t="b">
        <f>FALSE()</f>
        <v>0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showGridLines="0" tabSelected="1" topLeftCell="B1" zoomScaleNormal="100" workbookViewId="0">
      <pane xSplit="3" ySplit="3" topLeftCell="E21" activePane="bottomRight" state="frozen"/>
      <selection activeCell="B1" sqref="B1"/>
      <selection pane="topRight" activeCell="E1" sqref="E1"/>
      <selection pane="bottomLeft" activeCell="B10" sqref="B10"/>
      <selection pane="bottomRight" activeCell="C1" sqref="C1:F102"/>
    </sheetView>
  </sheetViews>
  <sheetFormatPr defaultColWidth="9.109375" defaultRowHeight="13.2" outlineLevelRow="3" x14ac:dyDescent="0.25"/>
  <cols>
    <col min="2" max="2" width="3.33203125" customWidth="1"/>
    <col min="3" max="3" width="8.44140625" customWidth="1"/>
    <col min="4" max="4" width="52.33203125" customWidth="1"/>
    <col min="5" max="6" width="13.109375" style="1" customWidth="1"/>
    <col min="7" max="7" width="24.6640625" style="1" customWidth="1"/>
    <col min="8" max="10" width="13.109375" customWidth="1"/>
    <col min="11" max="11" width="10.5546875" customWidth="1"/>
    <col min="13" max="13" width="10.44140625" bestFit="1" customWidth="1"/>
  </cols>
  <sheetData>
    <row r="1" spans="1:13" s="5" customFormat="1" x14ac:dyDescent="0.25">
      <c r="C1" s="6"/>
      <c r="D1" s="7"/>
      <c r="E1" s="8" t="s">
        <v>1</v>
      </c>
      <c r="F1" s="8" t="s">
        <v>2</v>
      </c>
      <c r="G1" s="9"/>
      <c r="H1" s="9" t="s">
        <v>141</v>
      </c>
      <c r="I1" s="53" t="s">
        <v>143</v>
      </c>
      <c r="J1" s="53" t="s">
        <v>144</v>
      </c>
      <c r="K1" s="53" t="s">
        <v>145</v>
      </c>
      <c r="L1" s="53" t="s">
        <v>146</v>
      </c>
      <c r="M1" s="91" t="s">
        <v>152</v>
      </c>
    </row>
    <row r="2" spans="1:13" s="5" customFormat="1" x14ac:dyDescent="0.25">
      <c r="C2" s="152" t="s">
        <v>3</v>
      </c>
      <c r="D2" s="152"/>
      <c r="E2" s="10"/>
      <c r="F2" s="10"/>
      <c r="G2" s="11" t="s">
        <v>5</v>
      </c>
      <c r="H2" s="11"/>
      <c r="I2" s="54" t="s">
        <v>142</v>
      </c>
      <c r="J2" s="54"/>
      <c r="K2" s="54"/>
      <c r="L2" s="54"/>
      <c r="M2" s="92" t="s">
        <v>153</v>
      </c>
    </row>
    <row r="3" spans="1:13" s="5" customFormat="1" ht="13.8" thickBot="1" x14ac:dyDescent="0.3">
      <c r="C3" s="12"/>
      <c r="D3" s="13"/>
      <c r="E3" s="10" t="s">
        <v>6</v>
      </c>
      <c r="F3" s="10" t="s">
        <v>7</v>
      </c>
      <c r="G3" s="11"/>
      <c r="H3" s="11" t="s">
        <v>7</v>
      </c>
      <c r="I3" s="54" t="s">
        <v>7</v>
      </c>
      <c r="J3" s="54" t="s">
        <v>7</v>
      </c>
      <c r="K3" s="54" t="s">
        <v>7</v>
      </c>
      <c r="L3" s="54" t="s">
        <v>7</v>
      </c>
      <c r="M3" s="92" t="s">
        <v>7</v>
      </c>
    </row>
    <row r="4" spans="1:13" outlineLevel="3" x14ac:dyDescent="0.25">
      <c r="C4" s="16">
        <v>3210</v>
      </c>
      <c r="D4" t="s">
        <v>8</v>
      </c>
      <c r="E4" s="78">
        <v>-98475.06</v>
      </c>
      <c r="F4" s="78">
        <f>SUM(H4:M4)</f>
        <v>-65000</v>
      </c>
      <c r="G4" s="78"/>
      <c r="H4" s="103"/>
      <c r="I4" s="104">
        <f>'50 Hjelpekorpset'!F5</f>
        <v>-50000</v>
      </c>
      <c r="J4" s="105"/>
      <c r="K4" s="78"/>
      <c r="L4" s="78"/>
      <c r="M4" s="128">
        <v>-15000</v>
      </c>
    </row>
    <row r="5" spans="1:13" outlineLevel="3" x14ac:dyDescent="0.25">
      <c r="C5" s="16">
        <v>3240</v>
      </c>
      <c r="D5" t="s">
        <v>9</v>
      </c>
      <c r="E5" s="78">
        <v>-166200</v>
      </c>
      <c r="F5" s="78">
        <f t="shared" ref="F5:F25" si="0">SUM(H5:M5)</f>
        <v>-75000</v>
      </c>
      <c r="G5" s="78"/>
      <c r="H5" s="103"/>
      <c r="I5" s="104">
        <f>'50 Hjelpekorpset'!F6</f>
        <v>-75000</v>
      </c>
      <c r="J5" s="78"/>
      <c r="K5" s="78"/>
      <c r="L5" s="78"/>
      <c r="M5" s="128"/>
    </row>
    <row r="6" spans="1:13" outlineLevel="3" x14ac:dyDescent="0.25">
      <c r="C6" s="16">
        <v>3280</v>
      </c>
      <c r="D6" t="s">
        <v>10</v>
      </c>
      <c r="E6" s="78">
        <v>-191483.31</v>
      </c>
      <c r="F6" s="78">
        <f t="shared" si="0"/>
        <v>-150000</v>
      </c>
      <c r="G6" s="78"/>
      <c r="H6" s="103"/>
      <c r="I6" s="104">
        <f>'50 Hjelpekorpset'!F7</f>
        <v>-150000</v>
      </c>
      <c r="J6" s="78"/>
      <c r="K6" s="78"/>
      <c r="L6" s="78"/>
      <c r="M6" s="128"/>
    </row>
    <row r="7" spans="1:13" outlineLevel="3" x14ac:dyDescent="0.25">
      <c r="C7" s="16">
        <v>3290</v>
      </c>
      <c r="D7" t="s">
        <v>11</v>
      </c>
      <c r="E7" s="78">
        <v>-44386</v>
      </c>
      <c r="F7" s="78">
        <f t="shared" si="0"/>
        <v>-40000</v>
      </c>
      <c r="G7" s="78"/>
      <c r="H7" s="103"/>
      <c r="I7" s="104">
        <f>'50 Hjelpekorpset'!F8</f>
        <v>-40000</v>
      </c>
      <c r="J7" s="78"/>
      <c r="K7" s="78"/>
      <c r="L7" s="78"/>
      <c r="M7" s="128"/>
    </row>
    <row r="8" spans="1:13" outlineLevel="2" x14ac:dyDescent="0.25">
      <c r="A8" s="19"/>
      <c r="B8" s="19"/>
      <c r="C8" s="140" t="s">
        <v>12</v>
      </c>
      <c r="D8" s="94"/>
      <c r="E8" s="106">
        <f>SUBTOTAL(9,E4:E7)</f>
        <v>-500544.37</v>
      </c>
      <c r="F8" s="106">
        <f>SUBTOTAL(9,F4:F7)</f>
        <v>-330000</v>
      </c>
      <c r="G8" s="106"/>
      <c r="H8" s="107">
        <f t="shared" ref="H8:M8" si="1">SUBTOTAL(9,H4:H7)</f>
        <v>0</v>
      </c>
      <c r="I8" s="108">
        <f t="shared" si="1"/>
        <v>-315000</v>
      </c>
      <c r="J8" s="109">
        <f t="shared" si="1"/>
        <v>0</v>
      </c>
      <c r="K8" s="109">
        <f t="shared" si="1"/>
        <v>0</v>
      </c>
      <c r="L8" s="109">
        <f t="shared" si="1"/>
        <v>0</v>
      </c>
      <c r="M8" s="141">
        <f t="shared" si="1"/>
        <v>-15000</v>
      </c>
    </row>
    <row r="9" spans="1:13" outlineLevel="3" x14ac:dyDescent="0.25">
      <c r="C9" s="16">
        <v>3320</v>
      </c>
      <c r="D9" t="s">
        <v>13</v>
      </c>
      <c r="E9" s="78">
        <v>-210827</v>
      </c>
      <c r="F9" s="78">
        <f t="shared" si="0"/>
        <v>-200000</v>
      </c>
      <c r="G9" s="78"/>
      <c r="H9" s="78">
        <f>'10 Adm'!F9</f>
        <v>-200000</v>
      </c>
      <c r="I9" s="110"/>
      <c r="J9" s="78"/>
      <c r="K9" s="78"/>
      <c r="L9" s="78"/>
      <c r="M9" s="128"/>
    </row>
    <row r="10" spans="1:13" outlineLevel="3" x14ac:dyDescent="0.25">
      <c r="C10" s="16">
        <v>3331</v>
      </c>
      <c r="D10" t="s">
        <v>14</v>
      </c>
      <c r="E10" s="78">
        <v>-617454</v>
      </c>
      <c r="F10" s="78">
        <f t="shared" si="0"/>
        <v>-558500</v>
      </c>
      <c r="G10" s="78"/>
      <c r="H10" s="78"/>
      <c r="I10" s="111">
        <f>'50 Hjelpekorpset'!F10</f>
        <v>-190000</v>
      </c>
      <c r="J10" s="78">
        <f>'30 Omsorg'!F4</f>
        <v>-358500</v>
      </c>
      <c r="K10" s="78"/>
      <c r="L10" s="78"/>
      <c r="M10" s="128">
        <v>-10000</v>
      </c>
    </row>
    <row r="11" spans="1:13" outlineLevel="3" x14ac:dyDescent="0.25">
      <c r="C11" s="16">
        <v>3334</v>
      </c>
      <c r="D11" t="s">
        <v>15</v>
      </c>
      <c r="E11" s="78">
        <v>-50000</v>
      </c>
      <c r="F11" s="78">
        <f t="shared" si="0"/>
        <v>-60000</v>
      </c>
      <c r="G11" s="78"/>
      <c r="H11" s="78">
        <f>'10 Adm'!F10</f>
        <v>-50000</v>
      </c>
      <c r="I11" s="111"/>
      <c r="J11" s="78"/>
      <c r="K11" s="78"/>
      <c r="L11" s="78"/>
      <c r="M11" s="128">
        <v>-10000</v>
      </c>
    </row>
    <row r="12" spans="1:13" outlineLevel="3" x14ac:dyDescent="0.25">
      <c r="C12" s="16">
        <v>3336</v>
      </c>
      <c r="D12" t="s">
        <v>16</v>
      </c>
      <c r="E12" s="78">
        <v>-27786</v>
      </c>
      <c r="F12" s="78">
        <f t="shared" si="0"/>
        <v>0</v>
      </c>
      <c r="G12" s="78"/>
      <c r="H12" s="78"/>
      <c r="I12" s="111">
        <f>'50 Hjelpekorpset'!F11</f>
        <v>0</v>
      </c>
      <c r="J12" s="78"/>
      <c r="K12" s="78"/>
      <c r="L12" s="78"/>
      <c r="M12" s="128"/>
    </row>
    <row r="13" spans="1:13" outlineLevel="2" x14ac:dyDescent="0.25">
      <c r="A13" s="19"/>
      <c r="B13" s="19"/>
      <c r="C13" s="140" t="s">
        <v>17</v>
      </c>
      <c r="D13" s="94"/>
      <c r="E13" s="106">
        <f>SUBTOTAL(9,E9:E12)</f>
        <v>-906067</v>
      </c>
      <c r="F13" s="106">
        <f>SUBTOTAL(9,F9:F12)</f>
        <v>-818500</v>
      </c>
      <c r="G13" s="106"/>
      <c r="H13" s="106">
        <f t="shared" ref="H13:M13" si="2">SUBTOTAL(9,H9:H12)</f>
        <v>-250000</v>
      </c>
      <c r="I13" s="106">
        <f t="shared" si="2"/>
        <v>-190000</v>
      </c>
      <c r="J13" s="106">
        <f t="shared" si="2"/>
        <v>-358500</v>
      </c>
      <c r="K13" s="106">
        <f t="shared" si="2"/>
        <v>0</v>
      </c>
      <c r="L13" s="106">
        <f t="shared" si="2"/>
        <v>0</v>
      </c>
      <c r="M13" s="142">
        <f t="shared" si="2"/>
        <v>-20000</v>
      </c>
    </row>
    <row r="14" spans="1:13" outlineLevel="3" x14ac:dyDescent="0.25">
      <c r="C14" s="16">
        <v>3412</v>
      </c>
      <c r="D14" t="s">
        <v>18</v>
      </c>
      <c r="E14" s="78">
        <v>-33192</v>
      </c>
      <c r="F14" s="78">
        <f t="shared" si="0"/>
        <v>-10000</v>
      </c>
      <c r="G14" s="101" t="s">
        <v>114</v>
      </c>
      <c r="H14" s="97"/>
      <c r="I14" s="124"/>
      <c r="J14" s="78"/>
      <c r="K14" s="101">
        <f>'80 RK-Hus'!F9</f>
        <v>-10000</v>
      </c>
      <c r="L14" s="78"/>
      <c r="M14" s="128"/>
    </row>
    <row r="15" spans="1:13" outlineLevel="3" x14ac:dyDescent="0.25">
      <c r="C15" s="16">
        <v>3450</v>
      </c>
      <c r="D15" t="s">
        <v>19</v>
      </c>
      <c r="E15" s="78">
        <v>0</v>
      </c>
      <c r="F15" s="78">
        <f t="shared" si="0"/>
        <v>-180000</v>
      </c>
      <c r="G15" s="78"/>
      <c r="H15" s="97"/>
      <c r="I15" s="124"/>
      <c r="J15" s="78">
        <f>'30 Omsorg'!F6</f>
        <v>-180000</v>
      </c>
      <c r="K15" s="78"/>
      <c r="L15" s="78"/>
      <c r="M15" s="128"/>
    </row>
    <row r="16" spans="1:13" outlineLevel="3" x14ac:dyDescent="0.25">
      <c r="C16" s="16">
        <v>3481</v>
      </c>
      <c r="D16" t="s">
        <v>20</v>
      </c>
      <c r="E16" s="78">
        <v>-115801</v>
      </c>
      <c r="F16" s="78">
        <f t="shared" si="0"/>
        <v>-80000</v>
      </c>
      <c r="G16" s="78"/>
      <c r="H16" s="78">
        <f>'10 Adm'!F12</f>
        <v>-80000</v>
      </c>
      <c r="I16" s="124"/>
      <c r="J16" s="78"/>
      <c r="K16" s="78"/>
      <c r="L16" s="78"/>
      <c r="M16" s="128"/>
    </row>
    <row r="17" spans="1:13" outlineLevel="2" x14ac:dyDescent="0.25">
      <c r="A17" s="19"/>
      <c r="B17" s="19"/>
      <c r="C17" s="140" t="s">
        <v>21</v>
      </c>
      <c r="D17" s="94"/>
      <c r="E17" s="106">
        <f>SUBTOTAL(9,E14:E16)</f>
        <v>-148993</v>
      </c>
      <c r="F17" s="106">
        <f>SUBTOTAL(9,F14:F16)</f>
        <v>-270000</v>
      </c>
      <c r="G17" s="106"/>
      <c r="H17" s="106">
        <f>SUBTOTAL(9,H14:H16)</f>
        <v>-80000</v>
      </c>
      <c r="I17" s="106">
        <f t="shared" ref="I17:M17" si="3">SUBTOTAL(9,I14:I16)</f>
        <v>0</v>
      </c>
      <c r="J17" s="106">
        <f t="shared" si="3"/>
        <v>-180000</v>
      </c>
      <c r="K17" s="106">
        <f t="shared" si="3"/>
        <v>-10000</v>
      </c>
      <c r="L17" s="106">
        <f t="shared" si="3"/>
        <v>0</v>
      </c>
      <c r="M17" s="142">
        <f t="shared" si="3"/>
        <v>0</v>
      </c>
    </row>
    <row r="18" spans="1:13" outlineLevel="3" x14ac:dyDescent="0.25">
      <c r="C18" s="16">
        <v>3600</v>
      </c>
      <c r="D18" t="s">
        <v>22</v>
      </c>
      <c r="E18" s="78">
        <v>-57600</v>
      </c>
      <c r="F18" s="78">
        <f t="shared" si="0"/>
        <v>-57000</v>
      </c>
      <c r="G18" s="78"/>
      <c r="H18" s="78"/>
      <c r="I18" s="97"/>
      <c r="J18" s="78"/>
      <c r="K18" s="101">
        <f>'80 RK-Hus'!F11</f>
        <v>-57000</v>
      </c>
      <c r="L18" s="78"/>
      <c r="M18" s="128"/>
    </row>
    <row r="19" spans="1:13" outlineLevel="3" x14ac:dyDescent="0.25">
      <c r="C19" s="16">
        <v>3601</v>
      </c>
      <c r="D19" t="s">
        <v>23</v>
      </c>
      <c r="E19" s="78">
        <v>-94500</v>
      </c>
      <c r="F19" s="78">
        <f t="shared" si="0"/>
        <v>-85000</v>
      </c>
      <c r="G19" s="78"/>
      <c r="H19" s="78"/>
      <c r="I19" s="97"/>
      <c r="J19" s="78"/>
      <c r="K19" s="78"/>
      <c r="L19" s="78">
        <f>'81 Båthavn'!F9</f>
        <v>-85000</v>
      </c>
      <c r="M19" s="128"/>
    </row>
    <row r="20" spans="1:13" outlineLevel="3" x14ac:dyDescent="0.25">
      <c r="C20" s="16">
        <v>3620</v>
      </c>
      <c r="D20" t="s">
        <v>24</v>
      </c>
      <c r="E20" s="78">
        <v>-9700</v>
      </c>
      <c r="F20" s="78">
        <f t="shared" si="0"/>
        <v>0</v>
      </c>
      <c r="G20" s="78"/>
      <c r="H20" s="78"/>
      <c r="I20" s="97"/>
      <c r="J20" s="78"/>
      <c r="K20" s="78"/>
      <c r="L20" s="78">
        <f>'81 Båthavn'!F10</f>
        <v>0</v>
      </c>
      <c r="M20" s="128"/>
    </row>
    <row r="21" spans="1:13" outlineLevel="2" x14ac:dyDescent="0.25">
      <c r="A21" s="19"/>
      <c r="B21" s="19"/>
      <c r="C21" s="140" t="s">
        <v>25</v>
      </c>
      <c r="D21" s="94"/>
      <c r="E21" s="106">
        <f>SUBTOTAL(9,E18:E20)</f>
        <v>-161800</v>
      </c>
      <c r="F21" s="106">
        <f>SUBTOTAL(9,F18:F20)</f>
        <v>-142000</v>
      </c>
      <c r="G21" s="106"/>
      <c r="H21" s="106">
        <f>SUBTOTAL(9,H18:H20)</f>
        <v>0</v>
      </c>
      <c r="I21" s="106">
        <f t="shared" ref="I21:M21" si="4">SUBTOTAL(9,I18:I20)</f>
        <v>0</v>
      </c>
      <c r="J21" s="106">
        <f t="shared" si="4"/>
        <v>0</v>
      </c>
      <c r="K21" s="106">
        <f t="shared" si="4"/>
        <v>-57000</v>
      </c>
      <c r="L21" s="106">
        <f t="shared" si="4"/>
        <v>-85000</v>
      </c>
      <c r="M21" s="142">
        <f t="shared" si="4"/>
        <v>0</v>
      </c>
    </row>
    <row r="22" spans="1:13" outlineLevel="3" x14ac:dyDescent="0.25">
      <c r="C22" s="16">
        <v>3900</v>
      </c>
      <c r="D22" t="s">
        <v>26</v>
      </c>
      <c r="E22" s="78">
        <v>-211945.25</v>
      </c>
      <c r="F22" s="78">
        <f t="shared" si="0"/>
        <v>-170000</v>
      </c>
      <c r="G22" s="78"/>
      <c r="H22" s="78"/>
      <c r="I22" s="104">
        <f>'50 Hjelpekorpset'!F13</f>
        <v>0</v>
      </c>
      <c r="J22" s="78">
        <f>'30 Omsorg'!F8</f>
        <v>-170000</v>
      </c>
      <c r="K22" s="78"/>
      <c r="L22" s="78"/>
      <c r="M22" s="128"/>
    </row>
    <row r="23" spans="1:13" outlineLevel="3" x14ac:dyDescent="0.25">
      <c r="C23" s="16">
        <v>3910</v>
      </c>
      <c r="D23" t="s">
        <v>27</v>
      </c>
      <c r="E23" s="78">
        <v>-17102.45</v>
      </c>
      <c r="F23" s="78">
        <f t="shared" si="0"/>
        <v>-3000</v>
      </c>
      <c r="G23" s="78"/>
      <c r="H23" s="78">
        <v>-3000</v>
      </c>
      <c r="I23" s="104">
        <f>'50 Hjelpekorpset'!F14</f>
        <v>0</v>
      </c>
      <c r="J23" s="78"/>
      <c r="K23" s="78"/>
      <c r="L23" s="78"/>
      <c r="M23" s="128"/>
    </row>
    <row r="24" spans="1:13" outlineLevel="3" x14ac:dyDescent="0.25">
      <c r="C24" s="16">
        <v>3911</v>
      </c>
      <c r="D24" t="s">
        <v>28</v>
      </c>
      <c r="E24" s="78">
        <v>-93047.96</v>
      </c>
      <c r="F24" s="78">
        <f t="shared" si="0"/>
        <v>-100000</v>
      </c>
      <c r="G24" s="78"/>
      <c r="H24" s="78">
        <v>-100000</v>
      </c>
      <c r="I24" s="112"/>
      <c r="J24" s="78"/>
      <c r="K24" s="78"/>
      <c r="L24" s="78"/>
      <c r="M24" s="128"/>
    </row>
    <row r="25" spans="1:13" outlineLevel="3" x14ac:dyDescent="0.25">
      <c r="C25" s="16">
        <v>3912</v>
      </c>
      <c r="D25" t="s">
        <v>29</v>
      </c>
      <c r="E25" s="78">
        <v>-671318</v>
      </c>
      <c r="F25" s="78">
        <f t="shared" si="0"/>
        <v>-700000</v>
      </c>
      <c r="G25" s="78"/>
      <c r="H25" s="78">
        <v>-700000</v>
      </c>
      <c r="I25" s="104"/>
      <c r="J25" s="78"/>
      <c r="K25" s="78"/>
      <c r="L25" s="78"/>
      <c r="M25" s="128"/>
    </row>
    <row r="26" spans="1:13" outlineLevel="2" x14ac:dyDescent="0.25">
      <c r="A26" s="19"/>
      <c r="B26" s="19"/>
      <c r="C26" s="140" t="s">
        <v>30</v>
      </c>
      <c r="D26" s="94"/>
      <c r="E26" s="106">
        <f>SUBTOTAL(9,E22:E25)</f>
        <v>-993413.66</v>
      </c>
      <c r="F26" s="106">
        <f>SUBTOTAL(9,F22:F25)</f>
        <v>-973000</v>
      </c>
      <c r="G26" s="106"/>
      <c r="H26" s="106">
        <f t="shared" ref="H26:M26" si="5">SUBTOTAL(9,H22:H25)</f>
        <v>-803000</v>
      </c>
      <c r="I26" s="113">
        <f t="shared" si="5"/>
        <v>0</v>
      </c>
      <c r="J26" s="109">
        <f t="shared" si="5"/>
        <v>-170000</v>
      </c>
      <c r="K26" s="109">
        <f t="shared" si="5"/>
        <v>0</v>
      </c>
      <c r="L26" s="109">
        <f t="shared" si="5"/>
        <v>0</v>
      </c>
      <c r="M26" s="141">
        <f t="shared" si="5"/>
        <v>0</v>
      </c>
    </row>
    <row r="27" spans="1:13" outlineLevel="1" x14ac:dyDescent="0.25">
      <c r="A27" s="19"/>
      <c r="B27" s="19"/>
      <c r="C27" s="20" t="s">
        <v>31</v>
      </c>
      <c r="D27" s="21"/>
      <c r="E27" s="79">
        <f>SUBTOTAL(9,E4:E26)</f>
        <v>-2710818.0300000003</v>
      </c>
      <c r="F27" s="79">
        <f>SUBTOTAL(9,F4:F26)</f>
        <v>-2533500</v>
      </c>
      <c r="G27" s="79"/>
      <c r="H27" s="98">
        <f>SUBTOTAL(9,H9:H26)</f>
        <v>-1133000</v>
      </c>
      <c r="I27" s="114">
        <f>SUBTOTAL(9,I4:I26)</f>
        <v>-505000</v>
      </c>
      <c r="J27" s="115">
        <f>SUBTOTAL(9,J4:J26)</f>
        <v>-708500</v>
      </c>
      <c r="K27" s="115">
        <f>SUBTOTAL(9,K4:K26)</f>
        <v>-67000</v>
      </c>
      <c r="L27" s="115">
        <f>SUBTOTAL(9,L4:L26)</f>
        <v>-85000</v>
      </c>
      <c r="M27" s="143">
        <f>SUBTOTAL(9,M4:M26)</f>
        <v>-35000</v>
      </c>
    </row>
    <row r="28" spans="1:13" outlineLevel="3" x14ac:dyDescent="0.25">
      <c r="C28" s="16">
        <v>4421</v>
      </c>
      <c r="D28" t="s">
        <v>32</v>
      </c>
      <c r="E28" s="78">
        <v>2018.75</v>
      </c>
      <c r="F28" s="78">
        <f t="shared" ref="F28" si="6">SUM(H28:M28)</f>
        <v>7500</v>
      </c>
      <c r="G28" s="78"/>
      <c r="H28" s="97"/>
      <c r="I28" s="116">
        <f>'50 Hjelpekorpset'!F17</f>
        <v>7500</v>
      </c>
      <c r="J28" s="78"/>
      <c r="K28" s="78"/>
      <c r="L28" s="78"/>
      <c r="M28" s="128"/>
    </row>
    <row r="29" spans="1:13" outlineLevel="2" x14ac:dyDescent="0.25">
      <c r="A29" s="19"/>
      <c r="B29" s="19"/>
      <c r="C29" s="140" t="s">
        <v>33</v>
      </c>
      <c r="D29" s="94"/>
      <c r="E29" s="106">
        <f>SUBTOTAL(9,E28:E28)</f>
        <v>2018.75</v>
      </c>
      <c r="F29" s="106">
        <f>SUBTOTAL(9,F28:F28)</f>
        <v>7500</v>
      </c>
      <c r="G29" s="106"/>
      <c r="H29" s="117">
        <f t="shared" ref="H29:M29" si="7">SUBTOTAL(9,H28:H28)</f>
        <v>0</v>
      </c>
      <c r="I29" s="118">
        <f t="shared" si="7"/>
        <v>7500</v>
      </c>
      <c r="J29" s="109">
        <f t="shared" si="7"/>
        <v>0</v>
      </c>
      <c r="K29" s="109">
        <f t="shared" si="7"/>
        <v>0</v>
      </c>
      <c r="L29" s="109">
        <f t="shared" si="7"/>
        <v>0</v>
      </c>
      <c r="M29" s="141">
        <f t="shared" si="7"/>
        <v>0</v>
      </c>
    </row>
    <row r="30" spans="1:13" outlineLevel="1" x14ac:dyDescent="0.25">
      <c r="A30" s="19"/>
      <c r="B30" s="19"/>
      <c r="C30" s="20" t="s">
        <v>34</v>
      </c>
      <c r="D30" s="21"/>
      <c r="E30" s="79">
        <f>SUBTOTAL(9,E28:E29)</f>
        <v>2018.75</v>
      </c>
      <c r="F30" s="79">
        <f>SUBTOTAL(9,F28:F29)</f>
        <v>7500</v>
      </c>
      <c r="G30" s="79"/>
      <c r="H30" s="115">
        <f t="shared" ref="H30:M30" si="8">SUBTOTAL(9,H28:H29)</f>
        <v>0</v>
      </c>
      <c r="I30" s="114">
        <f t="shared" si="8"/>
        <v>7500</v>
      </c>
      <c r="J30" s="115">
        <f t="shared" si="8"/>
        <v>0</v>
      </c>
      <c r="K30" s="115">
        <f t="shared" si="8"/>
        <v>0</v>
      </c>
      <c r="L30" s="115">
        <f t="shared" si="8"/>
        <v>0</v>
      </c>
      <c r="M30" s="143">
        <f t="shared" si="8"/>
        <v>0</v>
      </c>
    </row>
    <row r="31" spans="1:13" outlineLevel="3" x14ac:dyDescent="0.25">
      <c r="C31" s="16">
        <v>6010</v>
      </c>
      <c r="D31" t="s">
        <v>35</v>
      </c>
      <c r="E31" s="78">
        <v>245642</v>
      </c>
      <c r="F31" s="78">
        <f t="shared" ref="F31" si="9">SUM(H31:M31)</f>
        <v>213605</v>
      </c>
      <c r="G31" s="78"/>
      <c r="H31" s="17">
        <f>'10 Adm'!F20</f>
        <v>75000</v>
      </c>
      <c r="I31" s="116">
        <f>'50 Hjelpekorpset'!F20</f>
        <v>88605</v>
      </c>
      <c r="J31" s="78"/>
      <c r="K31" s="101">
        <f>'80 RK-Hus'!F14</f>
        <v>50000</v>
      </c>
      <c r="L31" s="78"/>
      <c r="M31" s="128"/>
    </row>
    <row r="32" spans="1:13" outlineLevel="2" x14ac:dyDescent="0.25">
      <c r="A32" s="19"/>
      <c r="B32" s="19"/>
      <c r="C32" s="140" t="s">
        <v>36</v>
      </c>
      <c r="D32" s="94"/>
      <c r="E32" s="106">
        <f>SUBTOTAL(9,E31:E31)</f>
        <v>245642</v>
      </c>
      <c r="F32" s="106">
        <f>SUBTOTAL(9,F31:F31)</f>
        <v>213605</v>
      </c>
      <c r="G32" s="106"/>
      <c r="H32" s="109">
        <f t="shared" ref="H32:M32" si="10">SUBTOTAL(9,H31:H31)</f>
        <v>75000</v>
      </c>
      <c r="I32" s="113">
        <f t="shared" si="10"/>
        <v>88605</v>
      </c>
      <c r="J32" s="109">
        <f t="shared" si="10"/>
        <v>0</v>
      </c>
      <c r="K32" s="109">
        <f t="shared" si="10"/>
        <v>50000</v>
      </c>
      <c r="L32" s="109">
        <f t="shared" si="10"/>
        <v>0</v>
      </c>
      <c r="M32" s="141">
        <f t="shared" si="10"/>
        <v>0</v>
      </c>
    </row>
    <row r="33" spans="1:13" outlineLevel="3" x14ac:dyDescent="0.25">
      <c r="C33" s="16">
        <v>6301</v>
      </c>
      <c r="D33" t="s">
        <v>37</v>
      </c>
      <c r="E33" s="78">
        <v>21000</v>
      </c>
      <c r="F33" s="78">
        <f t="shared" ref="F33:F38" si="11">SUM(H33:M33)</f>
        <v>25000</v>
      </c>
      <c r="G33" s="78"/>
      <c r="H33" s="78">
        <f>'10 Adm'!F22</f>
        <v>25000</v>
      </c>
      <c r="I33" s="119"/>
      <c r="J33" s="78"/>
      <c r="K33" s="78"/>
      <c r="L33" s="78"/>
      <c r="M33" s="128"/>
    </row>
    <row r="34" spans="1:13" outlineLevel="3" x14ac:dyDescent="0.25">
      <c r="C34" s="16">
        <v>6320</v>
      </c>
      <c r="D34" t="s">
        <v>38</v>
      </c>
      <c r="E34" s="78">
        <v>39115.160000000003</v>
      </c>
      <c r="F34" s="78">
        <f t="shared" si="11"/>
        <v>45000</v>
      </c>
      <c r="G34" s="78"/>
      <c r="H34" s="78"/>
      <c r="I34" s="119"/>
      <c r="J34" s="78"/>
      <c r="K34" s="101">
        <f>'80 RK-Hus'!F16</f>
        <v>45000</v>
      </c>
      <c r="L34" s="78"/>
      <c r="M34" s="128"/>
    </row>
    <row r="35" spans="1:13" outlineLevel="3" x14ac:dyDescent="0.25">
      <c r="C35" s="16">
        <v>6340</v>
      </c>
      <c r="D35" t="s">
        <v>39</v>
      </c>
      <c r="E35" s="78">
        <v>117860.58</v>
      </c>
      <c r="F35" s="78">
        <f t="shared" si="11"/>
        <v>110000</v>
      </c>
      <c r="G35" s="78"/>
      <c r="H35" s="78"/>
      <c r="I35" s="119"/>
      <c r="J35" s="78"/>
      <c r="K35" s="101">
        <f>'80 RK-Hus'!F17</f>
        <v>110000</v>
      </c>
      <c r="L35" s="78"/>
      <c r="M35" s="128"/>
    </row>
    <row r="36" spans="1:13" outlineLevel="3" x14ac:dyDescent="0.25">
      <c r="C36" s="16">
        <v>6360</v>
      </c>
      <c r="D36" t="s">
        <v>40</v>
      </c>
      <c r="E36" s="78">
        <v>87375</v>
      </c>
      <c r="F36" s="78">
        <f t="shared" si="11"/>
        <v>90000</v>
      </c>
      <c r="G36" s="78"/>
      <c r="H36" s="78"/>
      <c r="I36" s="119"/>
      <c r="J36" s="78"/>
      <c r="K36" s="101">
        <f>'80 RK-Hus'!F18</f>
        <v>90000</v>
      </c>
      <c r="L36" s="78"/>
      <c r="M36" s="128"/>
    </row>
    <row r="37" spans="1:13" outlineLevel="3" x14ac:dyDescent="0.25">
      <c r="C37" s="16">
        <v>6370</v>
      </c>
      <c r="D37" t="s">
        <v>41</v>
      </c>
      <c r="E37" s="78">
        <v>6482.08</v>
      </c>
      <c r="F37" s="78">
        <f t="shared" si="11"/>
        <v>7000</v>
      </c>
      <c r="G37" s="78"/>
      <c r="H37" s="78"/>
      <c r="I37" s="119"/>
      <c r="J37" s="78"/>
      <c r="K37" s="101">
        <f>'80 RK-Hus'!F19</f>
        <v>7000</v>
      </c>
      <c r="L37" s="78"/>
      <c r="M37" s="128"/>
    </row>
    <row r="38" spans="1:13" outlineLevel="3" x14ac:dyDescent="0.25">
      <c r="C38" s="16">
        <v>6371</v>
      </c>
      <c r="D38" t="s">
        <v>42</v>
      </c>
      <c r="E38" s="78">
        <v>17317.02</v>
      </c>
      <c r="F38" s="78">
        <f t="shared" si="11"/>
        <v>19000</v>
      </c>
      <c r="G38" s="78"/>
      <c r="H38" s="78"/>
      <c r="I38" s="119"/>
      <c r="J38" s="78"/>
      <c r="K38" s="101">
        <f>'80 RK-Hus'!F20</f>
        <v>19000</v>
      </c>
      <c r="L38" s="78"/>
      <c r="M38" s="128"/>
    </row>
    <row r="39" spans="1:13" outlineLevel="2" x14ac:dyDescent="0.25">
      <c r="A39" s="19"/>
      <c r="B39" s="19"/>
      <c r="C39" s="140" t="s">
        <v>43</v>
      </c>
      <c r="D39" s="94"/>
      <c r="E39" s="120">
        <f>SUBTOTAL(9,E33:E38)</f>
        <v>289149.84000000003</v>
      </c>
      <c r="F39" s="120">
        <f t="shared" ref="F39:M39" si="12">SUBTOTAL(9,F33:F38)</f>
        <v>296000</v>
      </c>
      <c r="G39" s="120"/>
      <c r="H39" s="120">
        <f t="shared" si="12"/>
        <v>25000</v>
      </c>
      <c r="I39" s="113">
        <f t="shared" si="12"/>
        <v>0</v>
      </c>
      <c r="J39" s="109">
        <f t="shared" si="12"/>
        <v>0</v>
      </c>
      <c r="K39" s="106">
        <f t="shared" si="12"/>
        <v>271000</v>
      </c>
      <c r="L39" s="106">
        <f t="shared" si="12"/>
        <v>0</v>
      </c>
      <c r="M39" s="142">
        <f t="shared" si="12"/>
        <v>0</v>
      </c>
    </row>
    <row r="40" spans="1:13" outlineLevel="3" x14ac:dyDescent="0.25">
      <c r="C40" s="16">
        <v>6421</v>
      </c>
      <c r="D40" t="s">
        <v>44</v>
      </c>
      <c r="E40" s="78">
        <v>2475</v>
      </c>
      <c r="F40" s="78">
        <f t="shared" ref="F40:F41" si="13">SUM(H40:M40)</f>
        <v>3000</v>
      </c>
      <c r="G40" s="78"/>
      <c r="H40" s="97"/>
      <c r="I40" s="116">
        <f>'50 Hjelpekorpset'!F22</f>
        <v>3000</v>
      </c>
      <c r="J40" s="78"/>
      <c r="K40" s="78"/>
      <c r="L40" s="78"/>
      <c r="M40" s="128"/>
    </row>
    <row r="41" spans="1:13" outlineLevel="3" x14ac:dyDescent="0.25">
      <c r="C41" s="16">
        <v>6440</v>
      </c>
      <c r="D41" t="s">
        <v>45</v>
      </c>
      <c r="E41" s="78">
        <v>2833.87</v>
      </c>
      <c r="F41" s="78">
        <f t="shared" si="13"/>
        <v>10000</v>
      </c>
      <c r="G41" s="78"/>
      <c r="H41" s="97"/>
      <c r="I41" s="116">
        <f>'50 Hjelpekorpset'!F23</f>
        <v>10000</v>
      </c>
      <c r="J41" s="78"/>
      <c r="K41" s="101"/>
      <c r="L41" s="78"/>
      <c r="M41" s="128"/>
    </row>
    <row r="42" spans="1:13" outlineLevel="2" x14ac:dyDescent="0.25">
      <c r="A42" s="19"/>
      <c r="B42" s="19"/>
      <c r="C42" s="140" t="s">
        <v>46</v>
      </c>
      <c r="D42" s="94"/>
      <c r="E42" s="106">
        <f>SUBTOTAL(9,E40:E41)</f>
        <v>5308.87</v>
      </c>
      <c r="F42" s="106">
        <f>SUBTOTAL(9,F40:F41)</f>
        <v>13000</v>
      </c>
      <c r="G42" s="106"/>
      <c r="H42" s="109">
        <f t="shared" ref="H42:M42" si="14">SUBTOTAL(9,H40:H41)</f>
        <v>0</v>
      </c>
      <c r="I42" s="113">
        <f t="shared" si="14"/>
        <v>13000</v>
      </c>
      <c r="J42" s="109">
        <f t="shared" si="14"/>
        <v>0</v>
      </c>
      <c r="K42" s="109">
        <f t="shared" si="14"/>
        <v>0</v>
      </c>
      <c r="L42" s="109">
        <f t="shared" si="14"/>
        <v>0</v>
      </c>
      <c r="M42" s="141">
        <f t="shared" si="14"/>
        <v>0</v>
      </c>
    </row>
    <row r="43" spans="1:13" outlineLevel="3" x14ac:dyDescent="0.25">
      <c r="C43" s="16">
        <v>6531</v>
      </c>
      <c r="D43" t="s">
        <v>47</v>
      </c>
      <c r="E43" s="78">
        <v>40027.949999999997</v>
      </c>
      <c r="F43" s="78">
        <f t="shared" ref="F43:F46" si="15">SUM(H43:M43)</f>
        <v>40000</v>
      </c>
      <c r="G43" s="78"/>
      <c r="H43" s="97"/>
      <c r="I43" s="104">
        <f>'50 Hjelpekorpset'!F25</f>
        <v>40000</v>
      </c>
      <c r="J43" s="78"/>
      <c r="K43" s="78"/>
      <c r="L43" s="78"/>
      <c r="M43" s="128"/>
    </row>
    <row r="44" spans="1:13" outlineLevel="3" x14ac:dyDescent="0.25">
      <c r="C44" s="16">
        <v>6532</v>
      </c>
      <c r="D44" t="s">
        <v>48</v>
      </c>
      <c r="E44" s="78">
        <v>28575.25</v>
      </c>
      <c r="F44" s="78">
        <f t="shared" si="15"/>
        <v>62000</v>
      </c>
      <c r="G44" s="78"/>
      <c r="H44" s="97"/>
      <c r="I44" s="104">
        <f>'50 Hjelpekorpset'!F26</f>
        <v>62000</v>
      </c>
      <c r="J44" s="78"/>
      <c r="K44" s="78"/>
      <c r="L44" s="78"/>
      <c r="M44" s="128"/>
    </row>
    <row r="45" spans="1:13" outlineLevel="3" x14ac:dyDescent="0.25">
      <c r="C45" s="16">
        <v>6540</v>
      </c>
      <c r="D45" t="s">
        <v>49</v>
      </c>
      <c r="E45" s="78">
        <v>145655.57999999999</v>
      </c>
      <c r="F45" s="78">
        <f t="shared" si="15"/>
        <v>86500</v>
      </c>
      <c r="G45" s="78"/>
      <c r="H45" s="78">
        <f>'10 Adm'!F24</f>
        <v>15000</v>
      </c>
      <c r="I45" s="104">
        <f>'50 Hjelpekorpset'!F27</f>
        <v>22000</v>
      </c>
      <c r="J45" s="78">
        <f>'30 Omsorg'!F11</f>
        <v>9500</v>
      </c>
      <c r="K45" s="101">
        <f>'80 RK-Hus'!F22</f>
        <v>40000</v>
      </c>
      <c r="L45" s="78"/>
      <c r="M45" s="128"/>
    </row>
    <row r="46" spans="1:13" outlineLevel="3" x14ac:dyDescent="0.25">
      <c r="C46" s="134">
        <v>6560</v>
      </c>
      <c r="D46" s="144" t="s">
        <v>147</v>
      </c>
      <c r="E46" s="78"/>
      <c r="F46" s="78">
        <f t="shared" si="15"/>
        <v>2000</v>
      </c>
      <c r="G46" s="78"/>
      <c r="H46" s="78"/>
      <c r="I46" s="104"/>
      <c r="J46" s="78"/>
      <c r="K46" s="101"/>
      <c r="L46" s="78"/>
      <c r="M46" s="128">
        <v>2000</v>
      </c>
    </row>
    <row r="47" spans="1:13" outlineLevel="2" x14ac:dyDescent="0.25">
      <c r="A47" s="19"/>
      <c r="B47" s="19"/>
      <c r="C47" s="140" t="s">
        <v>50</v>
      </c>
      <c r="D47" s="94"/>
      <c r="E47" s="106">
        <f>SUBTOTAL(9,E43:E45)</f>
        <v>214258.77999999997</v>
      </c>
      <c r="F47" s="106">
        <f>SUBTOTAL(9,F43:F45)</f>
        <v>188500</v>
      </c>
      <c r="G47" s="106"/>
      <c r="H47" s="109">
        <f t="shared" ref="H47:M47" si="16">SUBTOTAL(9,H43:H45)</f>
        <v>15000</v>
      </c>
      <c r="I47" s="113">
        <f t="shared" si="16"/>
        <v>124000</v>
      </c>
      <c r="J47" s="109">
        <f t="shared" si="16"/>
        <v>9500</v>
      </c>
      <c r="K47" s="109">
        <f t="shared" si="16"/>
        <v>40000</v>
      </c>
      <c r="L47" s="109">
        <f t="shared" si="16"/>
        <v>0</v>
      </c>
      <c r="M47" s="141">
        <f t="shared" si="16"/>
        <v>0</v>
      </c>
    </row>
    <row r="48" spans="1:13" outlineLevel="3" x14ac:dyDescent="0.25">
      <c r="C48" s="16">
        <v>6600</v>
      </c>
      <c r="D48" t="s">
        <v>51</v>
      </c>
      <c r="E48" s="78">
        <v>168342.58</v>
      </c>
      <c r="F48" s="78">
        <f t="shared" ref="F48:F50" si="17">SUM(H48:M48)</f>
        <v>200000</v>
      </c>
      <c r="G48" s="78"/>
      <c r="H48" s="97"/>
      <c r="I48" s="110"/>
      <c r="J48" s="78"/>
      <c r="K48" s="101">
        <f>'80 RK-Hus'!F24</f>
        <v>200000</v>
      </c>
      <c r="L48" s="78"/>
      <c r="M48" s="128"/>
    </row>
    <row r="49" spans="1:13" outlineLevel="3" x14ac:dyDescent="0.25">
      <c r="C49" s="16">
        <v>6601</v>
      </c>
      <c r="D49" t="s">
        <v>52</v>
      </c>
      <c r="E49" s="78">
        <v>188115.69</v>
      </c>
      <c r="F49" s="78">
        <f t="shared" si="17"/>
        <v>200000</v>
      </c>
      <c r="G49" s="78"/>
      <c r="H49" s="97"/>
      <c r="I49" s="110"/>
      <c r="J49" s="78"/>
      <c r="K49" s="101">
        <f>'80 RK-Hus'!F25</f>
        <v>200000</v>
      </c>
      <c r="L49" s="78"/>
      <c r="M49" s="128"/>
    </row>
    <row r="50" spans="1:13" outlineLevel="3" x14ac:dyDescent="0.25">
      <c r="C50" s="16">
        <v>6620</v>
      </c>
      <c r="D50" t="s">
        <v>53</v>
      </c>
      <c r="E50" s="78">
        <v>90413.71</v>
      </c>
      <c r="F50" s="78">
        <f t="shared" si="17"/>
        <v>40000</v>
      </c>
      <c r="G50" s="78"/>
      <c r="H50" s="97"/>
      <c r="I50" s="110"/>
      <c r="J50" s="78"/>
      <c r="K50" s="78"/>
      <c r="L50" s="78">
        <f>'81 Båthavn'!F13</f>
        <v>40000</v>
      </c>
      <c r="M50" s="128"/>
    </row>
    <row r="51" spans="1:13" outlineLevel="2" x14ac:dyDescent="0.25">
      <c r="A51" s="19"/>
      <c r="B51" s="19"/>
      <c r="C51" s="140" t="s">
        <v>54</v>
      </c>
      <c r="D51" s="94"/>
      <c r="E51" s="106">
        <f>SUBTOTAL(9,E48:E50)</f>
        <v>446871.98000000004</v>
      </c>
      <c r="F51" s="106">
        <f>SUBTOTAL(9,F48:F50)</f>
        <v>440000</v>
      </c>
      <c r="G51" s="106"/>
      <c r="H51" s="109">
        <f t="shared" ref="H51:M51" si="18">SUBTOTAL(9,H48:H50)</f>
        <v>0</v>
      </c>
      <c r="I51" s="113">
        <f t="shared" si="18"/>
        <v>0</v>
      </c>
      <c r="J51" s="109">
        <f t="shared" si="18"/>
        <v>0</v>
      </c>
      <c r="K51" s="109">
        <f t="shared" si="18"/>
        <v>400000</v>
      </c>
      <c r="L51" s="109">
        <f t="shared" si="18"/>
        <v>40000</v>
      </c>
      <c r="M51" s="141">
        <f t="shared" si="18"/>
        <v>0</v>
      </c>
    </row>
    <row r="52" spans="1:13" outlineLevel="3" x14ac:dyDescent="0.25">
      <c r="C52" s="16">
        <v>6720</v>
      </c>
      <c r="D52" t="s">
        <v>55</v>
      </c>
      <c r="E52" s="78">
        <v>0</v>
      </c>
      <c r="F52" s="78">
        <f t="shared" ref="F52:F53" si="19">SUM(H52:M52)</f>
        <v>15000</v>
      </c>
      <c r="G52" s="78"/>
      <c r="H52" s="78">
        <f>'10 Adm'!F26</f>
        <v>15000</v>
      </c>
      <c r="I52" s="119"/>
      <c r="J52" s="78"/>
      <c r="K52" s="78"/>
      <c r="L52" s="78"/>
      <c r="M52" s="128"/>
    </row>
    <row r="53" spans="1:13" outlineLevel="3" x14ac:dyDescent="0.25">
      <c r="C53" s="16">
        <v>6732</v>
      </c>
      <c r="D53" t="s">
        <v>56</v>
      </c>
      <c r="E53" s="78">
        <v>663148.81999999995</v>
      </c>
      <c r="F53" s="78">
        <f t="shared" si="19"/>
        <v>680000</v>
      </c>
      <c r="G53" s="78"/>
      <c r="H53" s="78">
        <f>'10 Adm'!F27</f>
        <v>150000</v>
      </c>
      <c r="I53" s="119"/>
      <c r="J53" s="78">
        <f>'30 Omsorg'!F13</f>
        <v>530000</v>
      </c>
      <c r="K53" s="78"/>
      <c r="L53" s="78"/>
      <c r="M53" s="128"/>
    </row>
    <row r="54" spans="1:13" outlineLevel="2" x14ac:dyDescent="0.25">
      <c r="A54" s="19"/>
      <c r="B54" s="19"/>
      <c r="C54" s="140" t="s">
        <v>57</v>
      </c>
      <c r="D54" s="94"/>
      <c r="E54" s="106">
        <f>SUBTOTAL(9,E52:E53)</f>
        <v>663148.81999999995</v>
      </c>
      <c r="F54" s="106">
        <f>SUBTOTAL(9,F52:F53)</f>
        <v>695000</v>
      </c>
      <c r="G54" s="106"/>
      <c r="H54" s="106">
        <f t="shared" ref="H54:M54" si="20">SUBTOTAL(9,H52:H53)</f>
        <v>165000</v>
      </c>
      <c r="I54" s="121">
        <f t="shared" si="20"/>
        <v>0</v>
      </c>
      <c r="J54" s="106">
        <f t="shared" si="20"/>
        <v>530000</v>
      </c>
      <c r="K54" s="106">
        <f t="shared" si="20"/>
        <v>0</v>
      </c>
      <c r="L54" s="106">
        <f t="shared" si="20"/>
        <v>0</v>
      </c>
      <c r="M54" s="142">
        <f t="shared" si="20"/>
        <v>0</v>
      </c>
    </row>
    <row r="55" spans="1:13" outlineLevel="3" x14ac:dyDescent="0.25">
      <c r="C55" s="16">
        <v>6800</v>
      </c>
      <c r="D55" t="s">
        <v>58</v>
      </c>
      <c r="E55" s="78">
        <v>14891.35</v>
      </c>
      <c r="F55" s="78">
        <f t="shared" ref="F55:F56" si="21">SUM(H55:M55)</f>
        <v>15500</v>
      </c>
      <c r="G55" s="78"/>
      <c r="H55" s="78">
        <f>'10 Adm'!F29</f>
        <v>15000</v>
      </c>
      <c r="I55" s="122">
        <f>'50 Hjelpekorpset'!F29</f>
        <v>500</v>
      </c>
      <c r="J55" s="78"/>
      <c r="K55" s="78"/>
      <c r="L55" s="78"/>
      <c r="M55" s="128"/>
    </row>
    <row r="56" spans="1:13" outlineLevel="3" x14ac:dyDescent="0.25">
      <c r="C56" s="16">
        <v>6890</v>
      </c>
      <c r="D56" t="s">
        <v>59</v>
      </c>
      <c r="E56" s="78">
        <v>73913.45</v>
      </c>
      <c r="F56" s="78">
        <f t="shared" si="21"/>
        <v>12500</v>
      </c>
      <c r="G56" s="78"/>
      <c r="H56" s="78">
        <f>'10 Adm'!F30</f>
        <v>2500</v>
      </c>
      <c r="I56" s="122">
        <f>'50 Hjelpekorpset'!F30</f>
        <v>10000</v>
      </c>
      <c r="J56" s="78"/>
      <c r="K56" s="78"/>
      <c r="L56" s="78"/>
      <c r="M56" s="128"/>
    </row>
    <row r="57" spans="1:13" outlineLevel="2" x14ac:dyDescent="0.25">
      <c r="A57" s="19"/>
      <c r="B57" s="19"/>
      <c r="C57" s="140" t="s">
        <v>60</v>
      </c>
      <c r="D57" s="94"/>
      <c r="E57" s="106">
        <f>SUBTOTAL(9,E55:E56)</f>
        <v>88804.800000000003</v>
      </c>
      <c r="F57" s="106">
        <f>SUBTOTAL(9,F55:F56)</f>
        <v>28000</v>
      </c>
      <c r="G57" s="106"/>
      <c r="H57" s="106">
        <f t="shared" ref="H57:M57" si="22">SUBTOTAL(9,H55:H56)</f>
        <v>17500</v>
      </c>
      <c r="I57" s="121">
        <f t="shared" si="22"/>
        <v>10500</v>
      </c>
      <c r="J57" s="106">
        <f t="shared" si="22"/>
        <v>0</v>
      </c>
      <c r="K57" s="106">
        <f t="shared" si="22"/>
        <v>0</v>
      </c>
      <c r="L57" s="106">
        <f t="shared" si="22"/>
        <v>0</v>
      </c>
      <c r="M57" s="142">
        <f t="shared" si="22"/>
        <v>0</v>
      </c>
    </row>
    <row r="58" spans="1:13" outlineLevel="3" x14ac:dyDescent="0.25">
      <c r="C58" s="16">
        <v>6901</v>
      </c>
      <c r="D58" t="s">
        <v>61</v>
      </c>
      <c r="E58" s="78">
        <v>26098.1</v>
      </c>
      <c r="F58" s="78">
        <f t="shared" ref="F58:F60" si="23">SUM(H58:M58)</f>
        <v>30000</v>
      </c>
      <c r="G58" s="78"/>
      <c r="H58" s="78">
        <f>'10 Adm'!F32</f>
        <v>30000</v>
      </c>
      <c r="I58" s="119"/>
      <c r="J58" s="78"/>
      <c r="K58" s="78"/>
      <c r="L58" s="78"/>
      <c r="M58" s="128"/>
    </row>
    <row r="59" spans="1:13" outlineLevel="3" x14ac:dyDescent="0.25">
      <c r="C59" s="16">
        <v>6907</v>
      </c>
      <c r="D59" t="s">
        <v>62</v>
      </c>
      <c r="E59" s="78">
        <v>25616.29</v>
      </c>
      <c r="F59" s="78">
        <f t="shared" si="23"/>
        <v>28000</v>
      </c>
      <c r="G59" s="78"/>
      <c r="H59" s="78">
        <f>'10 Adm'!F33</f>
        <v>8000</v>
      </c>
      <c r="I59" s="122">
        <f>'50 Hjelpekorpset'!F32</f>
        <v>20000</v>
      </c>
      <c r="J59" s="78"/>
      <c r="K59" s="78"/>
      <c r="L59" s="78"/>
      <c r="M59" s="128"/>
    </row>
    <row r="60" spans="1:13" outlineLevel="3" x14ac:dyDescent="0.25">
      <c r="C60" s="16">
        <v>6940</v>
      </c>
      <c r="D60" t="s">
        <v>63</v>
      </c>
      <c r="E60" s="78">
        <v>1850</v>
      </c>
      <c r="F60" s="78">
        <f t="shared" si="23"/>
        <v>2000</v>
      </c>
      <c r="G60" s="78"/>
      <c r="H60" s="78">
        <f>'10 Adm'!F34</f>
        <v>2000</v>
      </c>
      <c r="I60" s="122"/>
      <c r="J60" s="78"/>
      <c r="K60" s="78"/>
      <c r="L60" s="78"/>
      <c r="M60" s="128"/>
    </row>
    <row r="61" spans="1:13" outlineLevel="2" x14ac:dyDescent="0.25">
      <c r="A61" s="19"/>
      <c r="B61" s="19"/>
      <c r="C61" s="140" t="s">
        <v>64</v>
      </c>
      <c r="D61" s="94"/>
      <c r="E61" s="106">
        <f>SUBTOTAL(9,E58:E60)</f>
        <v>53564.39</v>
      </c>
      <c r="F61" s="106">
        <f>SUBTOTAL(9,F58:F60)</f>
        <v>60000</v>
      </c>
      <c r="G61" s="106"/>
      <c r="H61" s="106">
        <f t="shared" ref="H61:M61" si="24">SUBTOTAL(9,H58:H60)</f>
        <v>40000</v>
      </c>
      <c r="I61" s="121">
        <f t="shared" si="24"/>
        <v>20000</v>
      </c>
      <c r="J61" s="106">
        <f t="shared" si="24"/>
        <v>0</v>
      </c>
      <c r="K61" s="106">
        <f t="shared" si="24"/>
        <v>0</v>
      </c>
      <c r="L61" s="106">
        <f t="shared" si="24"/>
        <v>0</v>
      </c>
      <c r="M61" s="142">
        <f t="shared" si="24"/>
        <v>0</v>
      </c>
    </row>
    <row r="62" spans="1:13" outlineLevel="1" x14ac:dyDescent="0.25">
      <c r="A62" s="19"/>
      <c r="B62" s="19"/>
      <c r="C62" s="20" t="s">
        <v>65</v>
      </c>
      <c r="D62" s="21"/>
      <c r="E62" s="79">
        <f>SUBTOTAL(9,E31:E61)</f>
        <v>2006749.4800000002</v>
      </c>
      <c r="F62" s="79">
        <f>SUBTOTAL(9,F31:F61)</f>
        <v>1936105</v>
      </c>
      <c r="G62" s="79"/>
      <c r="H62" s="98">
        <f>SUBTOTAL(9,H33:H61)</f>
        <v>262500</v>
      </c>
      <c r="I62" s="114">
        <f>SUBTOTAL(9,I31:I61)</f>
        <v>256105</v>
      </c>
      <c r="J62" s="115">
        <f>SUBTOTAL(9,J31:J61)</f>
        <v>539500</v>
      </c>
      <c r="K62" s="115">
        <f>SUBTOTAL(9,K31:K61)</f>
        <v>761000</v>
      </c>
      <c r="L62" s="115">
        <f>SUBTOTAL(9,L31:L61)</f>
        <v>40000</v>
      </c>
      <c r="M62" s="143">
        <f>SUBTOTAL(9,M31:M61)</f>
        <v>2000</v>
      </c>
    </row>
    <row r="63" spans="1:13" outlineLevel="3" x14ac:dyDescent="0.25">
      <c r="C63" s="16">
        <v>7000</v>
      </c>
      <c r="D63" t="s">
        <v>66</v>
      </c>
      <c r="E63" s="78">
        <v>23380.23</v>
      </c>
      <c r="F63" s="78">
        <f t="shared" ref="F63:F66" si="25">SUM(H63:M63)</f>
        <v>54000</v>
      </c>
      <c r="G63" s="78"/>
      <c r="H63" s="78"/>
      <c r="I63" s="116">
        <f>'50 Hjelpekorpset'!F35</f>
        <v>54000</v>
      </c>
      <c r="J63" s="78"/>
      <c r="K63" s="78"/>
      <c r="L63" s="78"/>
      <c r="M63" s="128"/>
    </row>
    <row r="64" spans="1:13" outlineLevel="3" x14ac:dyDescent="0.25">
      <c r="C64" s="16">
        <v>7020</v>
      </c>
      <c r="D64" t="s">
        <v>67</v>
      </c>
      <c r="E64" s="78">
        <v>54217</v>
      </c>
      <c r="F64" s="78">
        <f t="shared" si="25"/>
        <v>65000</v>
      </c>
      <c r="G64" s="78"/>
      <c r="H64" s="78">
        <f>'10 Adm'!F38</f>
        <v>20000</v>
      </c>
      <c r="I64" s="116">
        <f>'50 Hjelpekorpset'!F36</f>
        <v>45000</v>
      </c>
      <c r="J64" s="78"/>
      <c r="K64" s="78"/>
      <c r="L64" s="78"/>
      <c r="M64" s="128"/>
    </row>
    <row r="65" spans="1:13" outlineLevel="3" x14ac:dyDescent="0.25">
      <c r="C65" s="16">
        <v>7040</v>
      </c>
      <c r="D65" t="s">
        <v>68</v>
      </c>
      <c r="E65" s="78">
        <v>56796</v>
      </c>
      <c r="F65" s="78">
        <f t="shared" si="25"/>
        <v>58000</v>
      </c>
      <c r="G65" s="78"/>
      <c r="H65" s="78">
        <f>'10 Adm'!F39</f>
        <v>11000</v>
      </c>
      <c r="I65" s="116">
        <f>'50 Hjelpekorpset'!F37</f>
        <v>47000</v>
      </c>
      <c r="J65" s="78"/>
      <c r="K65" s="78"/>
      <c r="L65" s="78"/>
      <c r="M65" s="128"/>
    </row>
    <row r="66" spans="1:13" outlineLevel="3" x14ac:dyDescent="0.25">
      <c r="C66" s="16">
        <v>7051</v>
      </c>
      <c r="D66" t="s">
        <v>69</v>
      </c>
      <c r="E66" s="78">
        <v>7627.18</v>
      </c>
      <c r="F66" s="78">
        <f t="shared" si="25"/>
        <v>10000</v>
      </c>
      <c r="G66" s="78"/>
      <c r="H66" s="78"/>
      <c r="I66" s="116">
        <f>'50 Hjelpekorpset'!F38</f>
        <v>10000</v>
      </c>
      <c r="J66" s="78"/>
      <c r="K66" s="78"/>
      <c r="L66" s="78"/>
      <c r="M66" s="128"/>
    </row>
    <row r="67" spans="1:13" outlineLevel="2" x14ac:dyDescent="0.25">
      <c r="A67" s="19"/>
      <c r="B67" s="19"/>
      <c r="C67" s="140" t="s">
        <v>70</v>
      </c>
      <c r="D67" s="94"/>
      <c r="E67" s="106">
        <f>SUBTOTAL(9,E63:E66)</f>
        <v>142020.40999999997</v>
      </c>
      <c r="F67" s="106">
        <f>SUBTOTAL(9,F63:F66)</f>
        <v>187000</v>
      </c>
      <c r="G67" s="106"/>
      <c r="H67" s="106">
        <f t="shared" ref="H67:M67" si="26">SUBTOTAL(9,H63:H66)</f>
        <v>31000</v>
      </c>
      <c r="I67" s="121">
        <f t="shared" si="26"/>
        <v>156000</v>
      </c>
      <c r="J67" s="106">
        <f t="shared" si="26"/>
        <v>0</v>
      </c>
      <c r="K67" s="106">
        <f t="shared" si="26"/>
        <v>0</v>
      </c>
      <c r="L67" s="106">
        <f t="shared" si="26"/>
        <v>0</v>
      </c>
      <c r="M67" s="142">
        <f t="shared" si="26"/>
        <v>0</v>
      </c>
    </row>
    <row r="68" spans="1:13" outlineLevel="3" x14ac:dyDescent="0.25">
      <c r="C68" s="16">
        <v>7101</v>
      </c>
      <c r="D68" t="s">
        <v>71</v>
      </c>
      <c r="E68" s="78">
        <v>5023.6000000000004</v>
      </c>
      <c r="F68" s="78">
        <f t="shared" ref="F68:F91" si="27">SUM(H68:M68)</f>
        <v>12000</v>
      </c>
      <c r="G68" s="78"/>
      <c r="H68" s="100"/>
      <c r="I68" s="119"/>
      <c r="J68" s="78">
        <f>'30 Omsorg'!F18</f>
        <v>12000</v>
      </c>
      <c r="K68" s="78"/>
      <c r="L68" s="78"/>
      <c r="M68" s="128"/>
    </row>
    <row r="69" spans="1:13" outlineLevel="3" x14ac:dyDescent="0.25">
      <c r="C69" s="16">
        <v>7102</v>
      </c>
      <c r="D69" t="s">
        <v>72</v>
      </c>
      <c r="E69" s="78">
        <v>16616.29</v>
      </c>
      <c r="F69" s="78">
        <f t="shared" si="27"/>
        <v>17500</v>
      </c>
      <c r="G69" s="78"/>
      <c r="H69" s="100"/>
      <c r="I69" s="122">
        <f>'50 Hjelpekorpset'!F40</f>
        <v>17500</v>
      </c>
      <c r="J69" s="78"/>
      <c r="K69" s="78"/>
      <c r="L69" s="78"/>
      <c r="M69" s="128"/>
    </row>
    <row r="70" spans="1:13" outlineLevel="3" x14ac:dyDescent="0.25">
      <c r="C70" s="134">
        <v>7140</v>
      </c>
      <c r="D70" s="144" t="s">
        <v>148</v>
      </c>
      <c r="E70" s="135">
        <v>0</v>
      </c>
      <c r="F70" s="78">
        <f t="shared" si="27"/>
        <v>5000</v>
      </c>
      <c r="G70" s="78"/>
      <c r="H70" s="100"/>
      <c r="I70" s="122"/>
      <c r="J70" s="78"/>
      <c r="K70" s="78"/>
      <c r="L70" s="78"/>
      <c r="M70" s="128">
        <v>5000</v>
      </c>
    </row>
    <row r="71" spans="1:13" outlineLevel="3" x14ac:dyDescent="0.25">
      <c r="C71" s="16">
        <v>7141</v>
      </c>
      <c r="D71" t="s">
        <v>73</v>
      </c>
      <c r="E71" s="78">
        <v>35072.17</v>
      </c>
      <c r="F71" s="78">
        <f t="shared" si="27"/>
        <v>25000</v>
      </c>
      <c r="G71" s="78"/>
      <c r="H71" s="78">
        <f>'10 Adm'!F42</f>
        <v>5000</v>
      </c>
      <c r="I71" s="122">
        <f>'50 Hjelpekorpset'!F41</f>
        <v>20000</v>
      </c>
      <c r="J71" s="78">
        <f>'30 Omsorg'!F19</f>
        <v>0</v>
      </c>
      <c r="K71" s="78"/>
      <c r="L71" s="78"/>
      <c r="M71" s="128"/>
    </row>
    <row r="72" spans="1:13" outlineLevel="3" x14ac:dyDescent="0.25">
      <c r="C72" s="16">
        <v>7142</v>
      </c>
      <c r="D72" t="s">
        <v>74</v>
      </c>
      <c r="E72" s="78">
        <v>1648.16</v>
      </c>
      <c r="F72" s="78">
        <f t="shared" si="27"/>
        <v>5000</v>
      </c>
      <c r="G72" s="78"/>
      <c r="H72" s="78"/>
      <c r="I72" s="122">
        <f>'50 Hjelpekorpset'!F42</f>
        <v>5000</v>
      </c>
      <c r="J72" s="78"/>
      <c r="K72" s="78"/>
      <c r="L72" s="78"/>
      <c r="M72" s="128"/>
    </row>
    <row r="73" spans="1:13" outlineLevel="3" x14ac:dyDescent="0.25">
      <c r="C73" s="134">
        <v>7160</v>
      </c>
      <c r="D73" s="144" t="s">
        <v>149</v>
      </c>
      <c r="E73" s="78"/>
      <c r="F73" s="78">
        <f t="shared" si="27"/>
        <v>35000</v>
      </c>
      <c r="G73" s="78"/>
      <c r="H73" s="82"/>
      <c r="I73" s="136"/>
      <c r="J73" s="78"/>
      <c r="K73" s="78"/>
      <c r="L73" s="78"/>
      <c r="M73" s="128">
        <v>35000</v>
      </c>
    </row>
    <row r="74" spans="1:13" outlineLevel="2" x14ac:dyDescent="0.25">
      <c r="A74" s="19"/>
      <c r="B74" s="19"/>
      <c r="C74" s="140" t="s">
        <v>75</v>
      </c>
      <c r="D74" s="94"/>
      <c r="E74" s="106">
        <f>SUBTOTAL(9,E68:E73)</f>
        <v>58360.22</v>
      </c>
      <c r="F74" s="106">
        <f>SUBTOTAL(9,F68:F73)</f>
        <v>99500</v>
      </c>
      <c r="G74" s="106">
        <f t="shared" ref="G74:M74" si="28">SUBTOTAL(9,G68:G73)</f>
        <v>0</v>
      </c>
      <c r="H74" s="106">
        <f t="shared" si="28"/>
        <v>5000</v>
      </c>
      <c r="I74" s="106">
        <f t="shared" si="28"/>
        <v>42500</v>
      </c>
      <c r="J74" s="106">
        <f t="shared" si="28"/>
        <v>12000</v>
      </c>
      <c r="K74" s="106">
        <f t="shared" si="28"/>
        <v>0</v>
      </c>
      <c r="L74" s="106">
        <f t="shared" si="28"/>
        <v>0</v>
      </c>
      <c r="M74" s="142">
        <f t="shared" si="28"/>
        <v>40000</v>
      </c>
    </row>
    <row r="75" spans="1:13" outlineLevel="3" x14ac:dyDescent="0.25">
      <c r="C75" s="16">
        <v>7300</v>
      </c>
      <c r="D75" t="s">
        <v>76</v>
      </c>
      <c r="E75" s="78">
        <v>17574.259999999998</v>
      </c>
      <c r="F75" s="78">
        <f t="shared" si="27"/>
        <v>25000</v>
      </c>
      <c r="G75" s="78"/>
      <c r="H75" s="78">
        <f>'10 Adm'!F44</f>
        <v>20000</v>
      </c>
      <c r="I75" s="104"/>
      <c r="J75" s="78">
        <f>'30 Omsorg'!F21</f>
        <v>5000</v>
      </c>
      <c r="K75" s="78"/>
      <c r="L75" s="78"/>
      <c r="M75" s="128"/>
    </row>
    <row r="76" spans="1:13" outlineLevel="3" x14ac:dyDescent="0.25">
      <c r="C76" s="16">
        <v>7350</v>
      </c>
      <c r="D76" t="s">
        <v>77</v>
      </c>
      <c r="E76" s="78">
        <v>0</v>
      </c>
      <c r="F76" s="78">
        <f t="shared" si="27"/>
        <v>10000</v>
      </c>
      <c r="G76" s="78"/>
      <c r="H76" s="78">
        <f>'10 Adm'!F45</f>
        <v>10000</v>
      </c>
      <c r="I76" s="104"/>
      <c r="J76" s="78"/>
      <c r="K76" s="78"/>
      <c r="L76" s="78"/>
      <c r="M76" s="128"/>
    </row>
    <row r="77" spans="1:13" outlineLevel="2" x14ac:dyDescent="0.25">
      <c r="A77" s="19"/>
      <c r="B77" s="19"/>
      <c r="C77" s="140" t="s">
        <v>78</v>
      </c>
      <c r="D77" s="94"/>
      <c r="E77" s="106">
        <f>SUBTOTAL(9,E75:E76)</f>
        <v>17574.259999999998</v>
      </c>
      <c r="F77" s="106">
        <f>SUBTOTAL(9,F75:F76)</f>
        <v>35000</v>
      </c>
      <c r="G77" s="106"/>
      <c r="H77" s="106">
        <f>SUBTOTAL(9,H75:H76)</f>
        <v>30000</v>
      </c>
      <c r="I77" s="121">
        <f t="shared" ref="I77:M77" si="29">SUBTOTAL(9,I75:I76)</f>
        <v>0</v>
      </c>
      <c r="J77" s="106">
        <f t="shared" si="29"/>
        <v>5000</v>
      </c>
      <c r="K77" s="106">
        <f t="shared" si="29"/>
        <v>0</v>
      </c>
      <c r="L77" s="106">
        <f t="shared" si="29"/>
        <v>0</v>
      </c>
      <c r="M77" s="142">
        <f t="shared" si="29"/>
        <v>0</v>
      </c>
    </row>
    <row r="78" spans="1:13" outlineLevel="3" x14ac:dyDescent="0.25">
      <c r="C78" s="16">
        <v>7400</v>
      </c>
      <c r="D78" t="s">
        <v>79</v>
      </c>
      <c r="E78" s="78">
        <v>3600</v>
      </c>
      <c r="F78" s="78">
        <f t="shared" si="27"/>
        <v>3600</v>
      </c>
      <c r="G78" s="78"/>
      <c r="H78" s="101"/>
      <c r="I78" s="123">
        <f>'50 Hjelpekorpset'!F44</f>
        <v>3600</v>
      </c>
      <c r="J78" s="78"/>
      <c r="K78" s="78"/>
      <c r="L78" s="78"/>
      <c r="M78" s="128"/>
    </row>
    <row r="79" spans="1:13" outlineLevel="3" x14ac:dyDescent="0.25">
      <c r="C79" s="16">
        <v>7420</v>
      </c>
      <c r="D79" t="s">
        <v>80</v>
      </c>
      <c r="E79" s="78">
        <v>123436.58</v>
      </c>
      <c r="F79" s="78">
        <f t="shared" si="27"/>
        <v>145000</v>
      </c>
      <c r="G79" s="78"/>
      <c r="H79" s="101">
        <f>'10 Adm'!F47</f>
        <v>110000</v>
      </c>
      <c r="I79" s="123">
        <f>'50 Hjelpekorpset'!F45</f>
        <v>10000</v>
      </c>
      <c r="J79" s="78">
        <f>'30 Omsorg'!F23</f>
        <v>25000</v>
      </c>
      <c r="K79" s="78"/>
      <c r="L79" s="78"/>
      <c r="M79" s="128"/>
    </row>
    <row r="80" spans="1:13" outlineLevel="2" x14ac:dyDescent="0.25">
      <c r="A80" s="19"/>
      <c r="B80" s="19"/>
      <c r="C80" s="140" t="s">
        <v>81</v>
      </c>
      <c r="D80" s="94"/>
      <c r="E80" s="106">
        <f>SUBTOTAL(9,E78:E79)</f>
        <v>127036.58</v>
      </c>
      <c r="F80" s="106">
        <f>SUBTOTAL(9,F78:F79)</f>
        <v>148600</v>
      </c>
      <c r="G80" s="106"/>
      <c r="H80" s="106">
        <f t="shared" ref="H80" si="30">SUBTOTAL(9,H78:H79)</f>
        <v>110000</v>
      </c>
      <c r="I80" s="121">
        <f t="shared" ref="I80" si="31">SUBTOTAL(9,I78:I79)</f>
        <v>13600</v>
      </c>
      <c r="J80" s="106">
        <f t="shared" ref="J80:M80" si="32">SUBTOTAL(9,J78:J79)</f>
        <v>25000</v>
      </c>
      <c r="K80" s="106">
        <f t="shared" si="32"/>
        <v>0</v>
      </c>
      <c r="L80" s="106">
        <f t="shared" si="32"/>
        <v>0</v>
      </c>
      <c r="M80" s="142">
        <f t="shared" si="32"/>
        <v>0</v>
      </c>
    </row>
    <row r="81" spans="1:13" outlineLevel="3" x14ac:dyDescent="0.25">
      <c r="C81" s="16">
        <v>7500</v>
      </c>
      <c r="D81" t="s">
        <v>82</v>
      </c>
      <c r="E81" s="78">
        <v>21086</v>
      </c>
      <c r="F81" s="78">
        <f t="shared" si="27"/>
        <v>24000</v>
      </c>
      <c r="G81" s="78"/>
      <c r="H81" s="99"/>
      <c r="I81" s="116">
        <f>'50 Hjelpekorpset'!F47</f>
        <v>5000</v>
      </c>
      <c r="J81" s="78"/>
      <c r="K81" s="101">
        <f>'80 RK-Hus'!F28</f>
        <v>19000</v>
      </c>
      <c r="L81" s="78"/>
      <c r="M81" s="128"/>
    </row>
    <row r="82" spans="1:13" outlineLevel="2" x14ac:dyDescent="0.25">
      <c r="A82" s="19"/>
      <c r="B82" s="19"/>
      <c r="C82" s="140" t="s">
        <v>83</v>
      </c>
      <c r="D82" s="94"/>
      <c r="E82" s="106">
        <f>SUBTOTAL(9,E81:E81)</f>
        <v>21086</v>
      </c>
      <c r="F82" s="106">
        <f>SUBTOTAL(9,F81:F81)</f>
        <v>24000</v>
      </c>
      <c r="G82" s="106"/>
      <c r="H82" s="106">
        <f t="shared" ref="H82:M82" si="33">SUBTOTAL(9,H81:H81)</f>
        <v>0</v>
      </c>
      <c r="I82" s="113">
        <f t="shared" si="33"/>
        <v>5000</v>
      </c>
      <c r="J82" s="109">
        <f t="shared" si="33"/>
        <v>0</v>
      </c>
      <c r="K82" s="109">
        <f t="shared" si="33"/>
        <v>19000</v>
      </c>
      <c r="L82" s="109">
        <f t="shared" si="33"/>
        <v>0</v>
      </c>
      <c r="M82" s="141">
        <f t="shared" si="33"/>
        <v>0</v>
      </c>
    </row>
    <row r="83" spans="1:13" outlineLevel="3" x14ac:dyDescent="0.25">
      <c r="A83" s="19"/>
      <c r="B83" s="19"/>
      <c r="C83" s="134">
        <v>7605</v>
      </c>
      <c r="D83" s="144" t="s">
        <v>150</v>
      </c>
      <c r="E83" s="78"/>
      <c r="F83" s="78">
        <f t="shared" si="27"/>
        <v>30000</v>
      </c>
      <c r="G83" s="78"/>
      <c r="H83" s="78"/>
      <c r="I83" s="78"/>
      <c r="J83" s="138"/>
      <c r="K83" s="138"/>
      <c r="L83" s="138"/>
      <c r="M83" s="128">
        <v>30000</v>
      </c>
    </row>
    <row r="84" spans="1:13" outlineLevel="2" x14ac:dyDescent="0.25">
      <c r="A84" s="19"/>
      <c r="B84" s="19"/>
      <c r="C84" s="140" t="s">
        <v>151</v>
      </c>
      <c r="D84" s="94"/>
      <c r="E84" s="94"/>
      <c r="F84" s="94"/>
      <c r="G84" s="94"/>
      <c r="H84" s="94"/>
      <c r="I84" s="137"/>
      <c r="J84" s="109">
        <f>SUBTOTAL(9,J83:J83)</f>
        <v>0</v>
      </c>
      <c r="K84" s="109">
        <f t="shared" ref="K84:M84" si="34">SUBTOTAL(9,K83:K83)</f>
        <v>0</v>
      </c>
      <c r="L84" s="109">
        <f t="shared" si="34"/>
        <v>0</v>
      </c>
      <c r="M84" s="141">
        <f t="shared" si="34"/>
        <v>30000</v>
      </c>
    </row>
    <row r="85" spans="1:13" outlineLevel="3" x14ac:dyDescent="0.25">
      <c r="C85" s="16">
        <v>7710</v>
      </c>
      <c r="D85" t="s">
        <v>84</v>
      </c>
      <c r="E85" s="78">
        <v>85355.77</v>
      </c>
      <c r="F85" s="78">
        <f t="shared" si="27"/>
        <v>112000</v>
      </c>
      <c r="G85" s="78"/>
      <c r="H85" s="78">
        <f>'10 Adm'!F49</f>
        <v>21000</v>
      </c>
      <c r="I85" s="116">
        <f>'50 Hjelpekorpset'!F49</f>
        <v>44000</v>
      </c>
      <c r="J85" s="78">
        <f>'30 Omsorg'!F25</f>
        <v>47000</v>
      </c>
      <c r="K85" s="78"/>
      <c r="L85" s="78"/>
      <c r="M85" s="128"/>
    </row>
    <row r="86" spans="1:13" outlineLevel="3" x14ac:dyDescent="0.25">
      <c r="C86" s="16">
        <v>7720</v>
      </c>
      <c r="D86" t="s">
        <v>85</v>
      </c>
      <c r="E86" s="78">
        <v>89433</v>
      </c>
      <c r="F86" s="78">
        <f t="shared" si="27"/>
        <v>125000</v>
      </c>
      <c r="G86" s="78"/>
      <c r="H86" s="78">
        <f>'10 Adm'!F50</f>
        <v>20000</v>
      </c>
      <c r="I86" s="116">
        <f>'50 Hjelpekorpset'!F50</f>
        <v>60000</v>
      </c>
      <c r="J86" s="78">
        <f>'30 Omsorg'!F26</f>
        <v>45000</v>
      </c>
      <c r="K86" s="78"/>
      <c r="L86" s="78"/>
      <c r="M86" s="128"/>
    </row>
    <row r="87" spans="1:13" outlineLevel="3" x14ac:dyDescent="0.25">
      <c r="C87" s="16">
        <v>7721</v>
      </c>
      <c r="D87" t="s">
        <v>86</v>
      </c>
      <c r="E87" s="78">
        <v>119936.42</v>
      </c>
      <c r="F87" s="78">
        <f t="shared" si="27"/>
        <v>253200</v>
      </c>
      <c r="G87" s="78"/>
      <c r="H87" s="78">
        <f>'10 Adm'!F51</f>
        <v>3000</v>
      </c>
      <c r="I87" s="116">
        <f>'50 Hjelpekorpset'!F51</f>
        <v>27700</v>
      </c>
      <c r="J87" s="78">
        <f>'30 Omsorg'!F27</f>
        <v>222000</v>
      </c>
      <c r="K87" s="101">
        <f>'80 RK-Hus'!F30</f>
        <v>500</v>
      </c>
      <c r="L87" s="78"/>
      <c r="M87" s="128"/>
    </row>
    <row r="88" spans="1:13" outlineLevel="3" x14ac:dyDescent="0.25">
      <c r="C88" s="16">
        <v>7770</v>
      </c>
      <c r="D88" t="s">
        <v>87</v>
      </c>
      <c r="E88" s="78">
        <v>4498.88</v>
      </c>
      <c r="F88" s="78">
        <f t="shared" si="27"/>
        <v>5000</v>
      </c>
      <c r="G88" s="78"/>
      <c r="H88" s="78">
        <f>'10 Adm'!F52</f>
        <v>2500</v>
      </c>
      <c r="I88" s="116">
        <f>'50 Hjelpekorpset'!F52</f>
        <v>2500</v>
      </c>
      <c r="J88" s="78"/>
      <c r="K88" s="78"/>
      <c r="L88" s="78"/>
      <c r="M88" s="128"/>
    </row>
    <row r="89" spans="1:13" outlineLevel="3" x14ac:dyDescent="0.25">
      <c r="C89" s="16">
        <v>7779</v>
      </c>
      <c r="D89" t="s">
        <v>88</v>
      </c>
      <c r="E89" s="78">
        <v>-1.88</v>
      </c>
      <c r="F89" s="78">
        <f t="shared" si="27"/>
        <v>0</v>
      </c>
      <c r="G89" s="78"/>
      <c r="H89" s="78"/>
      <c r="I89" s="116">
        <f>'50 Hjelpekorpset'!F53</f>
        <v>0</v>
      </c>
      <c r="J89" s="78"/>
      <c r="K89" s="78"/>
      <c r="L89" s="78"/>
      <c r="M89" s="128"/>
    </row>
    <row r="90" spans="1:13" outlineLevel="2" x14ac:dyDescent="0.25">
      <c r="A90" s="19"/>
      <c r="B90" s="19"/>
      <c r="C90" s="140" t="s">
        <v>89</v>
      </c>
      <c r="D90" s="94"/>
      <c r="E90" s="106">
        <f>SUBTOTAL(9,E85:E89)</f>
        <v>299222.19</v>
      </c>
      <c r="F90" s="106">
        <f>SUBTOTAL(9,F85:F89)</f>
        <v>495200</v>
      </c>
      <c r="G90" s="106"/>
      <c r="H90" s="106">
        <f t="shared" ref="H90:M90" si="35">SUBTOTAL(9,H85:H89)</f>
        <v>46500</v>
      </c>
      <c r="I90" s="113">
        <f t="shared" si="35"/>
        <v>134200</v>
      </c>
      <c r="J90" s="109">
        <f t="shared" si="35"/>
        <v>314000</v>
      </c>
      <c r="K90" s="109">
        <f t="shared" si="35"/>
        <v>500</v>
      </c>
      <c r="L90" s="109">
        <f t="shared" si="35"/>
        <v>0</v>
      </c>
      <c r="M90" s="141">
        <f t="shared" si="35"/>
        <v>0</v>
      </c>
    </row>
    <row r="91" spans="1:13" outlineLevel="3" x14ac:dyDescent="0.25">
      <c r="C91" s="16">
        <v>7830</v>
      </c>
      <c r="D91" t="s">
        <v>90</v>
      </c>
      <c r="E91" s="78">
        <v>500</v>
      </c>
      <c r="F91" s="78">
        <f t="shared" si="27"/>
        <v>0</v>
      </c>
      <c r="G91" s="78"/>
      <c r="H91" s="97"/>
      <c r="I91" s="119"/>
      <c r="J91" s="78"/>
      <c r="K91" s="78"/>
      <c r="L91" s="78"/>
      <c r="M91" s="128"/>
    </row>
    <row r="92" spans="1:13" outlineLevel="2" x14ac:dyDescent="0.25">
      <c r="A92" s="19"/>
      <c r="B92" s="19"/>
      <c r="C92" s="151" t="s">
        <v>91</v>
      </c>
      <c r="D92" s="150"/>
      <c r="E92" s="106">
        <f>SUBTOTAL(9,E91:E91)</f>
        <v>500</v>
      </c>
      <c r="F92" s="106">
        <f>SUBTOTAL(9,F91:F91)</f>
        <v>0</v>
      </c>
      <c r="G92" s="106"/>
      <c r="H92" s="106">
        <f>SUBTOTAL(9,H91:H91)</f>
        <v>0</v>
      </c>
      <c r="I92" s="121">
        <f t="shared" ref="I92:L92" si="36">SUBTOTAL(9,I91:I91)</f>
        <v>0</v>
      </c>
      <c r="J92" s="106">
        <f t="shared" si="36"/>
        <v>0</v>
      </c>
      <c r="K92" s="106">
        <f t="shared" si="36"/>
        <v>0</v>
      </c>
      <c r="L92" s="106">
        <f t="shared" si="36"/>
        <v>0</v>
      </c>
      <c r="M92" s="142">
        <f t="shared" ref="M92" si="37">SUBTOTAL(9,M91:M91)</f>
        <v>0</v>
      </c>
    </row>
    <row r="93" spans="1:13" outlineLevel="1" x14ac:dyDescent="0.25">
      <c r="A93" s="19"/>
      <c r="B93" s="19"/>
      <c r="C93" s="20" t="s">
        <v>92</v>
      </c>
      <c r="D93" s="21"/>
      <c r="E93" s="79">
        <f>SUBTOTAL(9,E63:E92)</f>
        <v>665799.66</v>
      </c>
      <c r="F93" s="79">
        <f>SUBTOTAL(9,F63:F92)</f>
        <v>1019300</v>
      </c>
      <c r="G93" s="79"/>
      <c r="H93" s="79">
        <f t="shared" ref="H93:L93" si="38">SUBTOTAL(9,H63:H92)</f>
        <v>222500</v>
      </c>
      <c r="I93" s="102">
        <f t="shared" si="38"/>
        <v>351300</v>
      </c>
      <c r="J93" s="79">
        <f t="shared" si="38"/>
        <v>356000</v>
      </c>
      <c r="K93" s="79">
        <f t="shared" si="38"/>
        <v>19500</v>
      </c>
      <c r="L93" s="79">
        <f t="shared" si="38"/>
        <v>0</v>
      </c>
      <c r="M93" s="145">
        <f t="shared" ref="M93" si="39">SUBTOTAL(9,M63:M92)</f>
        <v>70000</v>
      </c>
    </row>
    <row r="94" spans="1:13" outlineLevel="3" x14ac:dyDescent="0.25">
      <c r="C94" s="16">
        <v>8050</v>
      </c>
      <c r="D94" t="s">
        <v>93</v>
      </c>
      <c r="E94" s="78">
        <v>-53508</v>
      </c>
      <c r="F94" s="78">
        <f t="shared" ref="F94:F96" si="40">SUM(H94:M94)</f>
        <v>-55300</v>
      </c>
      <c r="G94" s="78"/>
      <c r="H94" s="78">
        <f>'10 Adm'!F56</f>
        <v>-55000</v>
      </c>
      <c r="I94" s="116">
        <f>'50 Hjelpekorpset'!F56</f>
        <v>-300</v>
      </c>
      <c r="J94" s="78"/>
      <c r="K94" s="78"/>
      <c r="L94" s="78"/>
      <c r="M94" s="128"/>
    </row>
    <row r="95" spans="1:13" outlineLevel="3" x14ac:dyDescent="0.25">
      <c r="C95" s="16">
        <v>8051</v>
      </c>
      <c r="D95" t="s">
        <v>94</v>
      </c>
      <c r="E95" s="78">
        <v>-92688.94</v>
      </c>
      <c r="F95" s="78">
        <f t="shared" si="40"/>
        <v>-92000</v>
      </c>
      <c r="G95" s="78"/>
      <c r="H95" s="78">
        <f>'10 Adm'!F57</f>
        <v>-90000</v>
      </c>
      <c r="I95" s="116">
        <f>'50 Hjelpekorpset'!F57</f>
        <v>-2000</v>
      </c>
      <c r="J95" s="78"/>
      <c r="K95" s="78"/>
      <c r="L95" s="78"/>
      <c r="M95" s="128"/>
    </row>
    <row r="96" spans="1:13" outlineLevel="3" x14ac:dyDescent="0.25">
      <c r="C96" s="16">
        <v>8070</v>
      </c>
      <c r="D96" t="s">
        <v>95</v>
      </c>
      <c r="E96" s="78">
        <v>-1412</v>
      </c>
      <c r="F96" s="78">
        <f t="shared" si="40"/>
        <v>-1300</v>
      </c>
      <c r="G96" s="78"/>
      <c r="H96" s="78">
        <f>'10 Adm'!F58</f>
        <v>-1000</v>
      </c>
      <c r="I96" s="116">
        <f>'50 Hjelpekorpset'!F58</f>
        <v>-300</v>
      </c>
      <c r="J96" s="78"/>
      <c r="K96" s="78"/>
      <c r="L96" s="78"/>
      <c r="M96" s="128"/>
    </row>
    <row r="97" spans="1:13" outlineLevel="2" x14ac:dyDescent="0.25">
      <c r="A97" s="19"/>
      <c r="B97" s="19"/>
      <c r="C97" s="140" t="s">
        <v>96</v>
      </c>
      <c r="D97" s="94"/>
      <c r="E97" s="106">
        <f>SUBTOTAL(9,E94:E96)</f>
        <v>-147608.94</v>
      </c>
      <c r="F97" s="106">
        <f>SUBTOTAL(9,F94:F96)</f>
        <v>-148600</v>
      </c>
      <c r="G97" s="106"/>
      <c r="H97" s="106">
        <f t="shared" ref="H97:M97" si="41">SUBTOTAL(9,H94:H96)</f>
        <v>-146000</v>
      </c>
      <c r="I97" s="121">
        <f t="shared" si="41"/>
        <v>-2600</v>
      </c>
      <c r="J97" s="106">
        <f t="shared" si="41"/>
        <v>0</v>
      </c>
      <c r="K97" s="106">
        <f t="shared" si="41"/>
        <v>0</v>
      </c>
      <c r="L97" s="106">
        <f t="shared" si="41"/>
        <v>0</v>
      </c>
      <c r="M97" s="142">
        <f t="shared" si="41"/>
        <v>0</v>
      </c>
    </row>
    <row r="98" spans="1:13" outlineLevel="3" x14ac:dyDescent="0.25">
      <c r="C98" s="16">
        <v>8921</v>
      </c>
      <c r="D98" t="s">
        <v>97</v>
      </c>
      <c r="E98" s="78">
        <v>0</v>
      </c>
      <c r="F98" s="78">
        <f t="shared" ref="F98:F99" si="42">SUM(H98:M98)</f>
        <v>0</v>
      </c>
      <c r="G98" s="78"/>
      <c r="H98" s="78"/>
      <c r="I98" s="116"/>
      <c r="J98" s="78"/>
      <c r="K98" s="78"/>
      <c r="L98" s="78"/>
      <c r="M98" s="128"/>
    </row>
    <row r="99" spans="1:13" outlineLevel="3" x14ac:dyDescent="0.25">
      <c r="C99" s="16">
        <v>8930</v>
      </c>
      <c r="D99" t="s">
        <v>98</v>
      </c>
      <c r="E99" s="78">
        <v>220307.58</v>
      </c>
      <c r="F99" s="78">
        <f t="shared" si="42"/>
        <v>0</v>
      </c>
      <c r="G99" s="78"/>
      <c r="H99" s="78"/>
      <c r="I99" s="116">
        <f>'50 Hjelpekorpset'!F60</f>
        <v>0</v>
      </c>
      <c r="J99" s="78"/>
      <c r="K99" s="78"/>
      <c r="L99" s="78"/>
      <c r="M99" s="128"/>
    </row>
    <row r="100" spans="1:13" outlineLevel="2" x14ac:dyDescent="0.25">
      <c r="A100" s="19"/>
      <c r="B100" s="19"/>
      <c r="C100" s="140" t="s">
        <v>99</v>
      </c>
      <c r="D100" s="94"/>
      <c r="E100" s="106">
        <f>SUBTOTAL(9,E98:E99)</f>
        <v>220307.58</v>
      </c>
      <c r="F100" s="106">
        <f>SUBTOTAL(9,F98:F99)</f>
        <v>0</v>
      </c>
      <c r="G100" s="106"/>
      <c r="H100" s="106">
        <f>SUBTOTAL(9,H98:H99)</f>
        <v>0</v>
      </c>
      <c r="I100" s="113">
        <f>SUBTOTAL(9,I98:I98)</f>
        <v>0</v>
      </c>
      <c r="J100" s="109">
        <f>SUBTOTAL(9,J98:J98)</f>
        <v>0</v>
      </c>
      <c r="K100" s="109">
        <f>SUBTOTAL(9,K98:K98)</f>
        <v>0</v>
      </c>
      <c r="L100" s="109">
        <f>SUBTOTAL(9,L98:L98)</f>
        <v>0</v>
      </c>
      <c r="M100" s="141">
        <f>SUBTOTAL(9,M98:M98)</f>
        <v>0</v>
      </c>
    </row>
    <row r="101" spans="1:13" outlineLevel="1" x14ac:dyDescent="0.25">
      <c r="A101" s="19"/>
      <c r="B101" s="19"/>
      <c r="C101" s="20" t="s">
        <v>100</v>
      </c>
      <c r="D101" s="95"/>
      <c r="E101" s="79">
        <f>SUBTOTAL(9,E94:E100)</f>
        <v>72698.639999999985</v>
      </c>
      <c r="F101" s="79">
        <f>SUBTOTAL(9,F94:F100)</f>
        <v>-148600</v>
      </c>
      <c r="G101" s="79"/>
      <c r="H101" s="98">
        <f t="shared" ref="H101:M101" si="43">SUBTOTAL(9,H94:H100)</f>
        <v>-146000</v>
      </c>
      <c r="I101" s="114">
        <f t="shared" si="43"/>
        <v>-2600</v>
      </c>
      <c r="J101" s="115">
        <f t="shared" si="43"/>
        <v>0</v>
      </c>
      <c r="K101" s="115">
        <f t="shared" si="43"/>
        <v>0</v>
      </c>
      <c r="L101" s="115">
        <f t="shared" si="43"/>
        <v>0</v>
      </c>
      <c r="M101" s="143">
        <f t="shared" si="43"/>
        <v>0</v>
      </c>
    </row>
    <row r="102" spans="1:13" ht="15.75" customHeight="1" thickBot="1" x14ac:dyDescent="0.3">
      <c r="A102" s="22"/>
      <c r="B102" s="22"/>
      <c r="C102" s="23" t="s">
        <v>101</v>
      </c>
      <c r="D102" s="146"/>
      <c r="E102" s="81">
        <f>SUBTOTAL(9,E4:E101)</f>
        <v>36448.50000000032</v>
      </c>
      <c r="F102" s="81">
        <f>SUBTOTAL(9,F4:F101)</f>
        <v>280805</v>
      </c>
      <c r="G102" s="81"/>
      <c r="H102" s="81">
        <f>SUBTOTAL(9,H9:H101)</f>
        <v>-719000</v>
      </c>
      <c r="I102" s="147">
        <f>SUBTOTAL(9,I4:I101)</f>
        <v>107305</v>
      </c>
      <c r="J102" s="148">
        <f>SUBTOTAL(9,J4:J101)</f>
        <v>187000</v>
      </c>
      <c r="K102" s="148">
        <f>SUBTOTAL(9,K4:K101)</f>
        <v>713500</v>
      </c>
      <c r="L102" s="148">
        <f>SUBTOTAL(9,L4:L101)</f>
        <v>-45000</v>
      </c>
      <c r="M102" s="149">
        <f>SUBTOTAL(9,M4:M101)</f>
        <v>37000</v>
      </c>
    </row>
  </sheetData>
  <mergeCells count="1">
    <mergeCell ref="C2:D2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J63"/>
  <sheetViews>
    <sheetView showGridLines="0" topLeftCell="B1" zoomScaleNormal="100" workbookViewId="0">
      <selection activeCell="D10" sqref="D10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1" customWidth="1"/>
    <col min="7" max="7" width="21.109375" customWidth="1"/>
  </cols>
  <sheetData>
    <row r="4" spans="1:7" ht="15.6" x14ac:dyDescent="0.3">
      <c r="C4" s="2"/>
      <c r="E4"/>
      <c r="F4"/>
    </row>
    <row r="5" spans="1:7" x14ac:dyDescent="0.25">
      <c r="C5" s="3"/>
      <c r="D5" s="3"/>
      <c r="E5" s="4"/>
      <c r="F5" s="4"/>
    </row>
    <row r="6" spans="1:7" s="5" customFormat="1" x14ac:dyDescent="0.25">
      <c r="C6" s="6" t="s">
        <v>102</v>
      </c>
      <c r="D6" s="7"/>
      <c r="E6" s="8" t="s">
        <v>1</v>
      </c>
      <c r="F6" s="9" t="s">
        <v>2</v>
      </c>
      <c r="G6" s="153" t="s">
        <v>5</v>
      </c>
    </row>
    <row r="7" spans="1:7" s="5" customFormat="1" x14ac:dyDescent="0.25">
      <c r="C7" s="27"/>
      <c r="D7" s="28" t="s">
        <v>103</v>
      </c>
      <c r="E7" s="10"/>
      <c r="F7" s="11" t="s">
        <v>4</v>
      </c>
      <c r="G7" s="153"/>
    </row>
    <row r="8" spans="1:7" s="5" customFormat="1" x14ac:dyDescent="0.25">
      <c r="C8" s="12"/>
      <c r="D8" s="13"/>
      <c r="E8" s="14" t="s">
        <v>6</v>
      </c>
      <c r="F8" s="15" t="s">
        <v>7</v>
      </c>
      <c r="G8" s="153"/>
    </row>
    <row r="9" spans="1:7" outlineLevel="3" x14ac:dyDescent="0.25">
      <c r="C9" s="16">
        <v>3320</v>
      </c>
      <c r="D9" t="s">
        <v>13</v>
      </c>
      <c r="E9" s="17">
        <v>-210827</v>
      </c>
      <c r="F9" s="18">
        <v>-200000</v>
      </c>
      <c r="G9" s="34" t="s">
        <v>119</v>
      </c>
    </row>
    <row r="10" spans="1:7" outlineLevel="3" x14ac:dyDescent="0.25">
      <c r="C10" s="16">
        <v>3334</v>
      </c>
      <c r="D10" t="s">
        <v>15</v>
      </c>
      <c r="E10" s="17">
        <v>-50000</v>
      </c>
      <c r="F10" s="18">
        <v>-50000</v>
      </c>
      <c r="G10" s="29"/>
    </row>
    <row r="11" spans="1:7" outlineLevel="2" x14ac:dyDescent="0.25">
      <c r="A11" s="19"/>
      <c r="B11" s="19"/>
      <c r="C11" s="37" t="s">
        <v>17</v>
      </c>
      <c r="D11" s="38"/>
      <c r="E11" s="39">
        <f>SUBTOTAL(9,E9:E10)</f>
        <v>-260827</v>
      </c>
      <c r="F11" s="40">
        <f>SUBTOTAL(9,F9:F10)</f>
        <v>-250000</v>
      </c>
      <c r="G11" s="41"/>
    </row>
    <row r="12" spans="1:7" outlineLevel="3" x14ac:dyDescent="0.25">
      <c r="C12" s="16">
        <v>3481</v>
      </c>
      <c r="D12" t="s">
        <v>20</v>
      </c>
      <c r="E12" s="17">
        <v>-115801</v>
      </c>
      <c r="F12" s="18">
        <v>-80000</v>
      </c>
      <c r="G12" s="29"/>
    </row>
    <row r="13" spans="1:7" outlineLevel="2" x14ac:dyDescent="0.25">
      <c r="A13" s="19"/>
      <c r="B13" s="19"/>
      <c r="C13" s="37" t="s">
        <v>21</v>
      </c>
      <c r="D13" s="38"/>
      <c r="E13" s="39">
        <f>SUBTOTAL(9,E12:E12)</f>
        <v>-115801</v>
      </c>
      <c r="F13" s="40">
        <f>SUBTOTAL(9,F12:F12)</f>
        <v>-80000</v>
      </c>
      <c r="G13" s="41"/>
    </row>
    <row r="14" spans="1:7" outlineLevel="3" x14ac:dyDescent="0.25">
      <c r="C14" s="16">
        <v>3900</v>
      </c>
      <c r="D14" t="s">
        <v>26</v>
      </c>
      <c r="E14" s="17">
        <v>-2945.25</v>
      </c>
      <c r="F14" s="18"/>
      <c r="G14" s="29"/>
    </row>
    <row r="15" spans="1:7" outlineLevel="3" x14ac:dyDescent="0.25">
      <c r="C15" s="16">
        <v>3910</v>
      </c>
      <c r="D15" t="s">
        <v>27</v>
      </c>
      <c r="E15" s="17">
        <v>-356</v>
      </c>
      <c r="F15" s="18">
        <v>-3000</v>
      </c>
      <c r="G15" s="29"/>
    </row>
    <row r="16" spans="1:7" outlineLevel="3" x14ac:dyDescent="0.25">
      <c r="C16" s="16">
        <v>3911</v>
      </c>
      <c r="D16" t="s">
        <v>28</v>
      </c>
      <c r="E16" s="17">
        <v>-93047.96</v>
      </c>
      <c r="F16" s="18">
        <v>-100000</v>
      </c>
      <c r="G16" s="29"/>
    </row>
    <row r="17" spans="1:10" outlineLevel="3" x14ac:dyDescent="0.25">
      <c r="C17" s="16">
        <v>3912</v>
      </c>
      <c r="D17" t="s">
        <v>29</v>
      </c>
      <c r="E17" s="17">
        <v>-671318</v>
      </c>
      <c r="F17" s="18">
        <v>-700000</v>
      </c>
      <c r="G17" s="29"/>
    </row>
    <row r="18" spans="1:10" outlineLevel="2" x14ac:dyDescent="0.25">
      <c r="A18" s="19"/>
      <c r="B18" s="19"/>
      <c r="C18" s="37" t="s">
        <v>30</v>
      </c>
      <c r="D18" s="38"/>
      <c r="E18" s="39">
        <f>SUBTOTAL(9,E14:E17)</f>
        <v>-767667.21</v>
      </c>
      <c r="F18" s="40">
        <f>SUBTOTAL(9,F14:F17)</f>
        <v>-803000</v>
      </c>
      <c r="G18" s="41"/>
    </row>
    <row r="19" spans="1:10" outlineLevel="1" x14ac:dyDescent="0.25">
      <c r="A19" s="19"/>
      <c r="B19" s="19"/>
      <c r="C19" s="43" t="s">
        <v>31</v>
      </c>
      <c r="D19" s="44"/>
      <c r="E19" s="45">
        <f>SUBTOTAL(9,E9:E18)</f>
        <v>-1144295.21</v>
      </c>
      <c r="F19" s="35">
        <f>SUBTOTAL(9,F9:F18)</f>
        <v>-1133000</v>
      </c>
      <c r="G19" s="36"/>
    </row>
    <row r="20" spans="1:10" outlineLevel="1" x14ac:dyDescent="0.25">
      <c r="A20" s="19"/>
      <c r="B20" s="19"/>
      <c r="C20" s="16">
        <v>6010</v>
      </c>
      <c r="D20" t="s">
        <v>35</v>
      </c>
      <c r="E20" s="17">
        <v>73085</v>
      </c>
      <c r="F20" s="17">
        <v>75000</v>
      </c>
      <c r="G20" s="29"/>
    </row>
    <row r="21" spans="1:10" outlineLevel="1" x14ac:dyDescent="0.25">
      <c r="A21" s="19"/>
      <c r="B21" s="19"/>
      <c r="C21" s="37" t="s">
        <v>36</v>
      </c>
      <c r="D21" s="38"/>
      <c r="E21" s="39">
        <f>SUBTOTAL(9,E20:E20)</f>
        <v>73085</v>
      </c>
      <c r="F21" s="42">
        <f>SUBTOTAL(9,F20:F20)</f>
        <v>75000</v>
      </c>
      <c r="G21" s="41"/>
    </row>
    <row r="22" spans="1:10" outlineLevel="3" x14ac:dyDescent="0.25">
      <c r="C22" s="16">
        <v>6301</v>
      </c>
      <c r="D22" t="s">
        <v>37</v>
      </c>
      <c r="E22" s="17">
        <v>21000</v>
      </c>
      <c r="F22" s="18">
        <v>25000</v>
      </c>
      <c r="G22" s="29"/>
    </row>
    <row r="23" spans="1:10" outlineLevel="2" x14ac:dyDescent="0.25">
      <c r="A23" s="19"/>
      <c r="B23" s="19"/>
      <c r="C23" s="37" t="s">
        <v>43</v>
      </c>
      <c r="D23" s="38"/>
      <c r="E23" s="39">
        <f>SUBTOTAL(9,E22:E22)</f>
        <v>21000</v>
      </c>
      <c r="F23" s="40">
        <f>SUBTOTAL(9,F22:F22)</f>
        <v>25000</v>
      </c>
      <c r="G23" s="41"/>
    </row>
    <row r="24" spans="1:10" outlineLevel="3" x14ac:dyDescent="0.25">
      <c r="C24" s="16">
        <v>6540</v>
      </c>
      <c r="D24" t="s">
        <v>49</v>
      </c>
      <c r="E24" s="17">
        <v>8109.95</v>
      </c>
      <c r="F24" s="18">
        <v>15000</v>
      </c>
      <c r="G24" s="29"/>
    </row>
    <row r="25" spans="1:10" outlineLevel="2" x14ac:dyDescent="0.25">
      <c r="A25" s="19"/>
      <c r="B25" s="19"/>
      <c r="C25" s="37" t="s">
        <v>50</v>
      </c>
      <c r="D25" s="38"/>
      <c r="E25" s="39">
        <f>SUBTOTAL(9,E24:E24)</f>
        <v>8109.95</v>
      </c>
      <c r="F25" s="40">
        <f>SUBTOTAL(9,F24:F24)</f>
        <v>15000</v>
      </c>
      <c r="G25" s="41"/>
    </row>
    <row r="26" spans="1:10" outlineLevel="3" x14ac:dyDescent="0.25">
      <c r="C26" s="16">
        <v>6720</v>
      </c>
      <c r="D26" t="s">
        <v>55</v>
      </c>
      <c r="E26" s="17">
        <v>0</v>
      </c>
      <c r="F26" s="18">
        <v>15000</v>
      </c>
      <c r="G26" s="29"/>
    </row>
    <row r="27" spans="1:10" outlineLevel="3" x14ac:dyDescent="0.25">
      <c r="C27" s="16">
        <v>6732</v>
      </c>
      <c r="D27" t="s">
        <v>56</v>
      </c>
      <c r="E27" s="17">
        <v>174233</v>
      </c>
      <c r="F27" s="18">
        <v>150000</v>
      </c>
      <c r="G27" s="46" t="s">
        <v>120</v>
      </c>
    </row>
    <row r="28" spans="1:10" outlineLevel="2" x14ac:dyDescent="0.25">
      <c r="A28" s="19"/>
      <c r="B28" s="19"/>
      <c r="C28" s="37" t="s">
        <v>57</v>
      </c>
      <c r="D28" s="38"/>
      <c r="E28" s="39">
        <f>SUBTOTAL(9,E26:E27)</f>
        <v>174233</v>
      </c>
      <c r="F28" s="40">
        <f>SUBTOTAL(9,F26:F27)</f>
        <v>165000</v>
      </c>
      <c r="G28" s="41"/>
    </row>
    <row r="29" spans="1:10" outlineLevel="3" x14ac:dyDescent="0.25">
      <c r="C29" s="16">
        <v>6800</v>
      </c>
      <c r="D29" t="s">
        <v>58</v>
      </c>
      <c r="E29" s="17">
        <v>14891.35</v>
      </c>
      <c r="F29" s="18">
        <v>15000</v>
      </c>
      <c r="G29" s="29"/>
    </row>
    <row r="30" spans="1:10" outlineLevel="3" x14ac:dyDescent="0.25">
      <c r="C30" s="16">
        <v>6890</v>
      </c>
      <c r="D30" t="s">
        <v>59</v>
      </c>
      <c r="E30" s="17">
        <v>70817.45</v>
      </c>
      <c r="F30" s="18">
        <v>2500</v>
      </c>
      <c r="G30" s="46"/>
      <c r="H30" s="154"/>
      <c r="I30" s="155"/>
      <c r="J30" s="155"/>
    </row>
    <row r="31" spans="1:10" outlineLevel="2" x14ac:dyDescent="0.25">
      <c r="A31" s="19"/>
      <c r="B31" s="19"/>
      <c r="C31" s="37" t="s">
        <v>60</v>
      </c>
      <c r="D31" s="38"/>
      <c r="E31" s="39">
        <f>SUBTOTAL(9,E29:E30)</f>
        <v>85708.800000000003</v>
      </c>
      <c r="F31" s="40">
        <f>SUBTOTAL(9,F29:F30)</f>
        <v>17500</v>
      </c>
      <c r="G31" s="41"/>
    </row>
    <row r="32" spans="1:10" outlineLevel="3" x14ac:dyDescent="0.25">
      <c r="C32" s="16">
        <v>6901</v>
      </c>
      <c r="D32" t="s">
        <v>61</v>
      </c>
      <c r="E32" s="17">
        <v>26098.1</v>
      </c>
      <c r="F32" s="18">
        <v>30000</v>
      </c>
      <c r="G32" s="29"/>
    </row>
    <row r="33" spans="1:7" outlineLevel="3" x14ac:dyDescent="0.25">
      <c r="C33" s="16">
        <v>6907</v>
      </c>
      <c r="D33" t="s">
        <v>62</v>
      </c>
      <c r="E33" s="17">
        <v>7370.81</v>
      </c>
      <c r="F33" s="18">
        <v>8000</v>
      </c>
      <c r="G33" s="29"/>
    </row>
    <row r="34" spans="1:7" outlineLevel="3" x14ac:dyDescent="0.25">
      <c r="C34" s="16">
        <v>6940</v>
      </c>
      <c r="D34" t="s">
        <v>63</v>
      </c>
      <c r="E34" s="17">
        <v>1661</v>
      </c>
      <c r="F34" s="18">
        <v>2000</v>
      </c>
      <c r="G34" s="29"/>
    </row>
    <row r="35" spans="1:7" outlineLevel="2" x14ac:dyDescent="0.25">
      <c r="A35" s="19"/>
      <c r="B35" s="19"/>
      <c r="C35" s="37" t="s">
        <v>64</v>
      </c>
      <c r="D35" s="38"/>
      <c r="E35" s="39">
        <f>SUBTOTAL(9,E32:E34)</f>
        <v>35129.909999999996</v>
      </c>
      <c r="F35" s="40">
        <f>SUBTOTAL(9,F32:F34)</f>
        <v>40000</v>
      </c>
      <c r="G35" s="41"/>
    </row>
    <row r="36" spans="1:7" outlineLevel="1" x14ac:dyDescent="0.25">
      <c r="A36" s="19"/>
      <c r="B36" s="19"/>
      <c r="C36" s="43" t="s">
        <v>65</v>
      </c>
      <c r="D36" s="44"/>
      <c r="E36" s="45">
        <f>SUBTOTAL(9,E22:E35)</f>
        <v>324181.65999999997</v>
      </c>
      <c r="F36" s="35">
        <f>SUBTOTAL(9,F22:F35)</f>
        <v>262500</v>
      </c>
      <c r="G36" s="36"/>
    </row>
    <row r="37" spans="1:7" outlineLevel="3" x14ac:dyDescent="0.25">
      <c r="C37" s="16">
        <v>7000</v>
      </c>
      <c r="D37" t="s">
        <v>66</v>
      </c>
      <c r="E37" s="17">
        <v>0</v>
      </c>
      <c r="F37" s="18"/>
      <c r="G37" s="29" t="s">
        <v>104</v>
      </c>
    </row>
    <row r="38" spans="1:7" outlineLevel="3" x14ac:dyDescent="0.25">
      <c r="C38" s="16">
        <v>7020</v>
      </c>
      <c r="D38" t="s">
        <v>67</v>
      </c>
      <c r="E38" s="17">
        <v>15519</v>
      </c>
      <c r="F38" s="18">
        <v>20000</v>
      </c>
      <c r="G38" s="29"/>
    </row>
    <row r="39" spans="1:7" outlineLevel="3" x14ac:dyDescent="0.25">
      <c r="C39" s="16">
        <v>7040</v>
      </c>
      <c r="D39" t="s">
        <v>68</v>
      </c>
      <c r="E39" s="17">
        <v>10695</v>
      </c>
      <c r="F39" s="18">
        <v>11000</v>
      </c>
      <c r="G39" s="29"/>
    </row>
    <row r="40" spans="1:7" outlineLevel="2" x14ac:dyDescent="0.25">
      <c r="A40" s="19"/>
      <c r="B40" s="19"/>
      <c r="C40" s="37" t="s">
        <v>70</v>
      </c>
      <c r="D40" s="38"/>
      <c r="E40" s="39">
        <f>SUBTOTAL(9,E37:E39)</f>
        <v>26214</v>
      </c>
      <c r="F40" s="40">
        <f>SUBTOTAL(9,F37:F39)</f>
        <v>31000</v>
      </c>
      <c r="G40" s="41"/>
    </row>
    <row r="41" spans="1:7" outlineLevel="2" x14ac:dyDescent="0.25">
      <c r="A41" s="19"/>
      <c r="B41" s="19"/>
      <c r="C41" s="16">
        <v>7101</v>
      </c>
      <c r="D41" t="s">
        <v>71</v>
      </c>
      <c r="E41" s="30">
        <v>0</v>
      </c>
      <c r="F41" s="31"/>
      <c r="G41" s="29"/>
    </row>
    <row r="42" spans="1:7" outlineLevel="3" x14ac:dyDescent="0.25">
      <c r="C42" s="16">
        <v>7141</v>
      </c>
      <c r="D42" t="s">
        <v>73</v>
      </c>
      <c r="E42" s="17">
        <v>2056</v>
      </c>
      <c r="F42" s="18">
        <v>5000</v>
      </c>
      <c r="G42" s="29"/>
    </row>
    <row r="43" spans="1:7" outlineLevel="2" x14ac:dyDescent="0.25">
      <c r="A43" s="19"/>
      <c r="B43" s="19"/>
      <c r="C43" s="37" t="s">
        <v>75</v>
      </c>
      <c r="D43" s="38"/>
      <c r="E43" s="39">
        <f>SUBTOTAL(9,E41:E42)</f>
        <v>2056</v>
      </c>
      <c r="F43" s="40">
        <f>SUBTOTAL(9,F42:F42)</f>
        <v>5000</v>
      </c>
      <c r="G43" s="41"/>
    </row>
    <row r="44" spans="1:7" outlineLevel="3" x14ac:dyDescent="0.25">
      <c r="C44" s="16">
        <v>7300</v>
      </c>
      <c r="D44" t="s">
        <v>76</v>
      </c>
      <c r="E44" s="17">
        <v>16565.259999999998</v>
      </c>
      <c r="F44" s="18">
        <v>20000</v>
      </c>
      <c r="G44" s="29"/>
    </row>
    <row r="45" spans="1:7" outlineLevel="3" x14ac:dyDescent="0.25">
      <c r="C45" s="16">
        <v>7350</v>
      </c>
      <c r="D45" t="s">
        <v>77</v>
      </c>
      <c r="E45" s="17">
        <v>0</v>
      </c>
      <c r="F45" s="18">
        <v>10000</v>
      </c>
      <c r="G45" s="29"/>
    </row>
    <row r="46" spans="1:7" outlineLevel="2" x14ac:dyDescent="0.25">
      <c r="A46" s="19"/>
      <c r="B46" s="19"/>
      <c r="C46" s="37" t="s">
        <v>78</v>
      </c>
      <c r="D46" s="38"/>
      <c r="E46" s="39">
        <f>SUBTOTAL(9,E44:E45)</f>
        <v>16565.259999999998</v>
      </c>
      <c r="F46" s="40">
        <f>SUBTOTAL(9,F44:F45)</f>
        <v>30000</v>
      </c>
      <c r="G46" s="41"/>
    </row>
    <row r="47" spans="1:7" outlineLevel="3" x14ac:dyDescent="0.25">
      <c r="C47" s="16">
        <v>7420</v>
      </c>
      <c r="D47" t="s">
        <v>80</v>
      </c>
      <c r="E47" s="17">
        <v>106407.28</v>
      </c>
      <c r="F47" s="18">
        <v>110000</v>
      </c>
      <c r="G47" s="46"/>
    </row>
    <row r="48" spans="1:7" outlineLevel="2" x14ac:dyDescent="0.25">
      <c r="A48" s="19"/>
      <c r="B48" s="19"/>
      <c r="C48" s="37" t="s">
        <v>81</v>
      </c>
      <c r="D48" s="38"/>
      <c r="E48" s="39">
        <f>SUBTOTAL(9,E47:E47)</f>
        <v>106407.28</v>
      </c>
      <c r="F48" s="40">
        <f>SUBTOTAL(9,F47:F47)</f>
        <v>110000</v>
      </c>
      <c r="G48" s="41"/>
    </row>
    <row r="49" spans="1:7" outlineLevel="3" x14ac:dyDescent="0.25">
      <c r="C49" s="16">
        <v>7710</v>
      </c>
      <c r="D49" t="s">
        <v>84</v>
      </c>
      <c r="E49" s="17">
        <v>20961.13</v>
      </c>
      <c r="F49" s="18">
        <v>21000</v>
      </c>
      <c r="G49" s="46"/>
    </row>
    <row r="50" spans="1:7" outlineLevel="3" x14ac:dyDescent="0.25">
      <c r="C50" s="16">
        <v>7720</v>
      </c>
      <c r="D50" t="s">
        <v>85</v>
      </c>
      <c r="E50" s="17">
        <v>14850</v>
      </c>
      <c r="F50" s="18">
        <v>20000</v>
      </c>
      <c r="G50" s="29"/>
    </row>
    <row r="51" spans="1:7" outlineLevel="3" x14ac:dyDescent="0.25">
      <c r="C51" s="16">
        <v>7721</v>
      </c>
      <c r="D51" t="s">
        <v>86</v>
      </c>
      <c r="E51" s="17">
        <v>3513.9</v>
      </c>
      <c r="F51" s="18">
        <v>3000</v>
      </c>
      <c r="G51" s="29"/>
    </row>
    <row r="52" spans="1:7" outlineLevel="3" x14ac:dyDescent="0.25">
      <c r="C52" s="16">
        <v>7770</v>
      </c>
      <c r="D52" t="s">
        <v>87</v>
      </c>
      <c r="E52" s="17">
        <v>2056.9699999999998</v>
      </c>
      <c r="F52" s="18">
        <v>2500</v>
      </c>
      <c r="G52" s="29"/>
    </row>
    <row r="53" spans="1:7" outlineLevel="3" x14ac:dyDescent="0.25">
      <c r="C53" s="16">
        <v>7779</v>
      </c>
      <c r="D53" t="s">
        <v>88</v>
      </c>
      <c r="E53" s="17">
        <v>-0.96</v>
      </c>
      <c r="F53" s="18"/>
      <c r="G53" s="29"/>
    </row>
    <row r="54" spans="1:7" outlineLevel="2" x14ac:dyDescent="0.25">
      <c r="A54" s="19"/>
      <c r="B54" s="19"/>
      <c r="C54" s="37" t="s">
        <v>89</v>
      </c>
      <c r="D54" s="38"/>
      <c r="E54" s="39">
        <f>SUBTOTAL(9,E49:E53)</f>
        <v>41381.040000000008</v>
      </c>
      <c r="F54" s="40">
        <f>SUBTOTAL(9,F49:F53)</f>
        <v>46500</v>
      </c>
      <c r="G54" s="41"/>
    </row>
    <row r="55" spans="1:7" outlineLevel="1" x14ac:dyDescent="0.25">
      <c r="A55" s="19"/>
      <c r="B55" s="19"/>
      <c r="C55" s="43" t="s">
        <v>92</v>
      </c>
      <c r="D55" s="44"/>
      <c r="E55" s="45">
        <f>SUBTOTAL(9,E37:E54)</f>
        <v>192623.58</v>
      </c>
      <c r="F55" s="35">
        <f>SUBTOTAL(9,F37:F54)</f>
        <v>222500</v>
      </c>
      <c r="G55" s="36"/>
    </row>
    <row r="56" spans="1:7" outlineLevel="3" x14ac:dyDescent="0.25">
      <c r="C56" s="16">
        <v>8050</v>
      </c>
      <c r="D56" t="s">
        <v>93</v>
      </c>
      <c r="E56" s="17">
        <v>-53508</v>
      </c>
      <c r="F56" s="18">
        <v>-55000</v>
      </c>
      <c r="G56" s="29"/>
    </row>
    <row r="57" spans="1:7" outlineLevel="3" x14ac:dyDescent="0.25">
      <c r="C57" s="16">
        <v>8051</v>
      </c>
      <c r="D57" t="s">
        <v>94</v>
      </c>
      <c r="E57" s="17">
        <v>-81521.66</v>
      </c>
      <c r="F57" s="18">
        <v>-90000</v>
      </c>
      <c r="G57" s="29"/>
    </row>
    <row r="58" spans="1:7" outlineLevel="3" x14ac:dyDescent="0.25">
      <c r="C58" s="16">
        <v>8070</v>
      </c>
      <c r="D58" t="s">
        <v>95</v>
      </c>
      <c r="E58" s="17">
        <v>-1089</v>
      </c>
      <c r="F58" s="18">
        <v>-1000</v>
      </c>
      <c r="G58" s="29"/>
    </row>
    <row r="59" spans="1:7" outlineLevel="2" x14ac:dyDescent="0.25">
      <c r="A59" s="19"/>
      <c r="B59" s="19"/>
      <c r="C59" s="37" t="s">
        <v>96</v>
      </c>
      <c r="D59" s="38"/>
      <c r="E59" s="39">
        <f>SUBTOTAL(9,E56:E58)</f>
        <v>-136118.66</v>
      </c>
      <c r="F59" s="40">
        <f>SUBTOTAL(9,F56:F58)</f>
        <v>-146000</v>
      </c>
      <c r="G59" s="41"/>
    </row>
    <row r="60" spans="1:7" outlineLevel="3" x14ac:dyDescent="0.25">
      <c r="C60" s="16">
        <v>8921</v>
      </c>
      <c r="D60" t="s">
        <v>97</v>
      </c>
      <c r="E60" s="17">
        <v>0</v>
      </c>
      <c r="F60" s="18"/>
      <c r="G60" s="29"/>
    </row>
    <row r="61" spans="1:7" outlineLevel="2" x14ac:dyDescent="0.25">
      <c r="A61" s="19"/>
      <c r="B61" s="19"/>
      <c r="C61" s="37" t="s">
        <v>99</v>
      </c>
      <c r="D61" s="38"/>
      <c r="E61" s="39">
        <f>SUBTOTAL(9,E60:E60)</f>
        <v>0</v>
      </c>
      <c r="F61" s="40">
        <f>SUBTOTAL(9,F60:F60)</f>
        <v>0</v>
      </c>
      <c r="G61" s="41"/>
    </row>
    <row r="62" spans="1:7" outlineLevel="1" x14ac:dyDescent="0.25">
      <c r="A62" s="19"/>
      <c r="B62" s="19"/>
      <c r="C62" s="43" t="s">
        <v>100</v>
      </c>
      <c r="D62" s="44"/>
      <c r="E62" s="45">
        <f>SUBTOTAL(9,E56:E61)</f>
        <v>-136118.66</v>
      </c>
      <c r="F62" s="35">
        <f>SUBTOTAL(9,F56:F61)</f>
        <v>-146000</v>
      </c>
      <c r="G62" s="36"/>
    </row>
    <row r="63" spans="1:7" ht="15.75" customHeight="1" x14ac:dyDescent="0.25">
      <c r="A63" s="22"/>
      <c r="B63" s="22"/>
      <c r="C63" s="23" t="s">
        <v>101</v>
      </c>
      <c r="D63" s="24"/>
      <c r="E63" s="25">
        <f>SUBTOTAL(9,E9:E62)</f>
        <v>-690523.63</v>
      </c>
      <c r="F63" s="26">
        <f>SUBTOTAL(9,F9:F62)</f>
        <v>-719000</v>
      </c>
      <c r="G63" s="32"/>
    </row>
  </sheetData>
  <mergeCells count="2">
    <mergeCell ref="G6:G8"/>
    <mergeCell ref="H30:J30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2"/>
  <sheetViews>
    <sheetView showGridLines="0" topLeftCell="C1" zoomScale="85" zoomScaleNormal="85" workbookViewId="0">
      <pane xSplit="2" ySplit="3" topLeftCell="E4" activePane="bottomRight" state="frozen"/>
      <selection activeCell="C1" sqref="C1"/>
      <selection pane="topRight" activeCell="E1" sqref="E1"/>
      <selection pane="bottomLeft" activeCell="C9" sqref="C9"/>
      <selection pane="bottomRight" activeCell="E35" sqref="E35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48" customWidth="1"/>
    <col min="7" max="7" width="10.77734375" style="48" customWidth="1"/>
    <col min="8" max="8" width="13" style="48" customWidth="1"/>
    <col min="9" max="9" width="13.5546875" style="48" customWidth="1"/>
    <col min="10" max="10" width="11.21875" style="48" customWidth="1"/>
    <col min="11" max="11" width="11.6640625" style="48" customWidth="1"/>
    <col min="12" max="12" width="11.5546875" style="48" customWidth="1"/>
    <col min="13" max="13" width="11.6640625" style="49" customWidth="1"/>
  </cols>
  <sheetData>
    <row r="1" spans="1:13" s="5" customFormat="1" ht="13.8" thickBot="1" x14ac:dyDescent="0.3">
      <c r="C1" s="162" t="s">
        <v>105</v>
      </c>
      <c r="D1" s="163"/>
      <c r="E1" s="53" t="s">
        <v>1</v>
      </c>
      <c r="F1" s="53" t="s">
        <v>2</v>
      </c>
      <c r="G1" s="53"/>
      <c r="H1" s="173"/>
      <c r="I1" s="173"/>
      <c r="J1" s="173"/>
      <c r="K1" s="173"/>
      <c r="L1" s="173"/>
      <c r="M1" s="174"/>
    </row>
    <row r="2" spans="1:13" s="5" customFormat="1" x14ac:dyDescent="0.25">
      <c r="C2" s="164"/>
      <c r="D2" s="165"/>
      <c r="E2" s="53"/>
      <c r="F2" s="53"/>
      <c r="G2" s="168"/>
      <c r="H2" s="169"/>
      <c r="I2" s="169"/>
      <c r="J2" s="169"/>
      <c r="K2" s="169"/>
      <c r="L2" s="169"/>
      <c r="M2" s="175"/>
    </row>
    <row r="3" spans="1:13" s="5" customFormat="1" ht="13.8" thickBot="1" x14ac:dyDescent="0.3">
      <c r="C3" s="166"/>
      <c r="D3" s="167"/>
      <c r="E3" s="55" t="s">
        <v>6</v>
      </c>
      <c r="F3" s="54" t="s">
        <v>7</v>
      </c>
      <c r="G3" s="55" t="s">
        <v>106</v>
      </c>
      <c r="H3" s="55" t="s">
        <v>107</v>
      </c>
      <c r="I3" s="55" t="s">
        <v>108</v>
      </c>
      <c r="J3" s="55" t="s">
        <v>118</v>
      </c>
      <c r="K3" s="55" t="s">
        <v>109</v>
      </c>
      <c r="L3" s="55" t="s">
        <v>110</v>
      </c>
      <c r="M3" s="93" t="s">
        <v>121</v>
      </c>
    </row>
    <row r="4" spans="1:13" outlineLevel="3" x14ac:dyDescent="0.25">
      <c r="C4" s="16">
        <v>3331</v>
      </c>
      <c r="D4" s="176" t="s">
        <v>14</v>
      </c>
      <c r="E4" s="56">
        <v>-539454</v>
      </c>
      <c r="F4" s="50">
        <f>SUM(G4:M4)</f>
        <v>-358500</v>
      </c>
      <c r="G4" s="127">
        <v>-98500</v>
      </c>
      <c r="H4" s="50">
        <v>-35000</v>
      </c>
      <c r="I4" s="50">
        <v>-70000</v>
      </c>
      <c r="J4" s="50">
        <v>-100000</v>
      </c>
      <c r="K4" s="50"/>
      <c r="L4" s="50">
        <v>-55000</v>
      </c>
      <c r="M4" s="128"/>
    </row>
    <row r="5" spans="1:13" outlineLevel="2" x14ac:dyDescent="0.25">
      <c r="A5" s="19"/>
      <c r="B5" s="19"/>
      <c r="C5" s="129" t="s">
        <v>17</v>
      </c>
      <c r="D5" s="47"/>
      <c r="E5" s="51">
        <f>SUBTOTAL(9,E4:E4)</f>
        <v>-539454</v>
      </c>
      <c r="F5" s="51">
        <f>SUBTOTAL(9,F4:F4)</f>
        <v>-358500</v>
      </c>
      <c r="G5" s="126">
        <f t="shared" ref="G5:M5" si="0">SUBTOTAL(9,G4:G4)</f>
        <v>-98500</v>
      </c>
      <c r="H5" s="51">
        <f t="shared" si="0"/>
        <v>-35000</v>
      </c>
      <c r="I5" s="51">
        <f t="shared" si="0"/>
        <v>-70000</v>
      </c>
      <c r="J5" s="51">
        <f t="shared" si="0"/>
        <v>-100000</v>
      </c>
      <c r="K5" s="51">
        <f t="shared" si="0"/>
        <v>0</v>
      </c>
      <c r="L5" s="51">
        <f t="shared" si="0"/>
        <v>-55000</v>
      </c>
      <c r="M5" s="130">
        <f t="shared" si="0"/>
        <v>0</v>
      </c>
    </row>
    <row r="6" spans="1:13" outlineLevel="3" x14ac:dyDescent="0.25">
      <c r="C6" s="16">
        <v>3450</v>
      </c>
      <c r="D6" s="177" t="s">
        <v>19</v>
      </c>
      <c r="E6" s="56">
        <v>0</v>
      </c>
      <c r="F6" s="50">
        <f>SUM(G6:M6)</f>
        <v>-180000</v>
      </c>
      <c r="G6" s="171">
        <v>-50000</v>
      </c>
      <c r="H6" s="57"/>
      <c r="I6" s="57"/>
      <c r="J6" s="57">
        <v>-50000</v>
      </c>
      <c r="K6" s="57">
        <v>-50000</v>
      </c>
      <c r="L6" s="57">
        <v>-30000</v>
      </c>
      <c r="M6" s="128"/>
    </row>
    <row r="7" spans="1:13" outlineLevel="2" x14ac:dyDescent="0.25">
      <c r="A7" s="19"/>
      <c r="B7" s="19"/>
      <c r="C7" s="129" t="s">
        <v>21</v>
      </c>
      <c r="D7" s="47"/>
      <c r="E7" s="51">
        <f>SUBTOTAL(9,E6:E6)</f>
        <v>0</v>
      </c>
      <c r="F7" s="51">
        <f>SUBTOTAL(9,F6:F6)</f>
        <v>-180000</v>
      </c>
      <c r="G7" s="126">
        <f t="shared" ref="G7:M7" si="1">SUBTOTAL(9,G6:G6)</f>
        <v>-50000</v>
      </c>
      <c r="H7" s="51">
        <f t="shared" si="1"/>
        <v>0</v>
      </c>
      <c r="I7" s="51">
        <f t="shared" si="1"/>
        <v>0</v>
      </c>
      <c r="J7" s="51">
        <f t="shared" si="1"/>
        <v>-50000</v>
      </c>
      <c r="K7" s="51">
        <f t="shared" si="1"/>
        <v>-50000</v>
      </c>
      <c r="L7" s="51">
        <f t="shared" si="1"/>
        <v>-30000</v>
      </c>
      <c r="M7" s="130">
        <f t="shared" si="1"/>
        <v>0</v>
      </c>
    </row>
    <row r="8" spans="1:13" outlineLevel="3" x14ac:dyDescent="0.25">
      <c r="C8" s="16">
        <v>3900</v>
      </c>
      <c r="D8" s="176" t="s">
        <v>26</v>
      </c>
      <c r="E8" s="56">
        <v>-2000</v>
      </c>
      <c r="F8" s="50">
        <f>SUM(G8:M8)</f>
        <v>-170000</v>
      </c>
      <c r="G8" s="171">
        <v>-50000</v>
      </c>
      <c r="H8" s="57">
        <v>-30000</v>
      </c>
      <c r="I8" s="57">
        <v>-20000</v>
      </c>
      <c r="J8" s="57">
        <v>-20000</v>
      </c>
      <c r="K8" s="57">
        <v>-50000</v>
      </c>
      <c r="L8" s="57"/>
      <c r="M8" s="128"/>
    </row>
    <row r="9" spans="1:13" outlineLevel="2" x14ac:dyDescent="0.25">
      <c r="A9" s="19"/>
      <c r="B9" s="19"/>
      <c r="C9" s="129" t="s">
        <v>30</v>
      </c>
      <c r="D9" s="125"/>
      <c r="E9" s="51">
        <f>SUBTOTAL(9,E8:E8)</f>
        <v>-2000</v>
      </c>
      <c r="F9" s="51">
        <f>SUBTOTAL(9,F8:F8)</f>
        <v>-170000</v>
      </c>
      <c r="G9" s="126">
        <f t="shared" ref="G9:M9" si="2">SUBTOTAL(9,G8:G8)</f>
        <v>-50000</v>
      </c>
      <c r="H9" s="51">
        <f t="shared" si="2"/>
        <v>-30000</v>
      </c>
      <c r="I9" s="51">
        <f t="shared" si="2"/>
        <v>-20000</v>
      </c>
      <c r="J9" s="51">
        <f t="shared" si="2"/>
        <v>-20000</v>
      </c>
      <c r="K9" s="51">
        <f t="shared" si="2"/>
        <v>-50000</v>
      </c>
      <c r="L9" s="51">
        <f t="shared" si="2"/>
        <v>0</v>
      </c>
      <c r="M9" s="130">
        <f t="shared" si="2"/>
        <v>0</v>
      </c>
    </row>
    <row r="10" spans="1:13" outlineLevel="1" x14ac:dyDescent="0.25">
      <c r="A10" s="19"/>
      <c r="B10" s="19"/>
      <c r="C10" s="20" t="s">
        <v>31</v>
      </c>
      <c r="D10" s="178"/>
      <c r="E10" s="52">
        <f>SUBTOTAL(9,E4:E9)</f>
        <v>-541454</v>
      </c>
      <c r="F10" s="52">
        <f>SUBTOTAL(9,F4:F9)</f>
        <v>-708500</v>
      </c>
      <c r="G10" s="172">
        <f t="shared" ref="G10:M10" si="3">SUBTOTAL(9,G4:G9)</f>
        <v>-198500</v>
      </c>
      <c r="H10" s="170">
        <f t="shared" si="3"/>
        <v>-65000</v>
      </c>
      <c r="I10" s="170">
        <f t="shared" si="3"/>
        <v>-90000</v>
      </c>
      <c r="J10" s="170">
        <f t="shared" si="3"/>
        <v>-170000</v>
      </c>
      <c r="K10" s="170">
        <f t="shared" si="3"/>
        <v>-100000</v>
      </c>
      <c r="L10" s="170">
        <f t="shared" si="3"/>
        <v>-85000</v>
      </c>
      <c r="M10" s="69">
        <f t="shared" si="3"/>
        <v>0</v>
      </c>
    </row>
    <row r="11" spans="1:13" outlineLevel="3" x14ac:dyDescent="0.25">
      <c r="C11" s="16">
        <v>6540</v>
      </c>
      <c r="D11" s="176" t="s">
        <v>49</v>
      </c>
      <c r="E11" s="50">
        <v>24615.84</v>
      </c>
      <c r="F11" s="50">
        <f>SUM(G11:M11)</f>
        <v>9500</v>
      </c>
      <c r="G11" s="171">
        <v>3000</v>
      </c>
      <c r="H11" s="57">
        <v>3000</v>
      </c>
      <c r="I11" s="57">
        <v>1000</v>
      </c>
      <c r="J11" s="57">
        <v>2500</v>
      </c>
      <c r="K11" s="57"/>
      <c r="L11" s="57"/>
      <c r="M11" s="128"/>
    </row>
    <row r="12" spans="1:13" outlineLevel="2" x14ac:dyDescent="0.25">
      <c r="A12" s="19"/>
      <c r="B12" s="19"/>
      <c r="C12" s="129" t="s">
        <v>50</v>
      </c>
      <c r="D12" s="125"/>
      <c r="E12" s="51">
        <f>SUBTOTAL(9,E11:E11)</f>
        <v>24615.84</v>
      </c>
      <c r="F12" s="51">
        <f>SUBTOTAL(9,F11:F11)</f>
        <v>9500</v>
      </c>
      <c r="G12" s="126">
        <f t="shared" ref="G12:M12" si="4">SUBTOTAL(9,G11:G11)</f>
        <v>3000</v>
      </c>
      <c r="H12" s="51">
        <f t="shared" si="4"/>
        <v>3000</v>
      </c>
      <c r="I12" s="51">
        <f t="shared" si="4"/>
        <v>1000</v>
      </c>
      <c r="J12" s="51">
        <f t="shared" si="4"/>
        <v>2500</v>
      </c>
      <c r="K12" s="51">
        <f t="shared" si="4"/>
        <v>0</v>
      </c>
      <c r="L12" s="51">
        <f t="shared" si="4"/>
        <v>0</v>
      </c>
      <c r="M12" s="130">
        <f t="shared" si="4"/>
        <v>0</v>
      </c>
    </row>
    <row r="13" spans="1:13" outlineLevel="3" x14ac:dyDescent="0.25">
      <c r="C13" s="16">
        <v>6732</v>
      </c>
      <c r="D13" s="176" t="s">
        <v>56</v>
      </c>
      <c r="E13" s="50">
        <v>488915.82</v>
      </c>
      <c r="F13" s="50">
        <f>SUM(G13:M13)</f>
        <v>530000</v>
      </c>
      <c r="G13" s="171">
        <v>150000</v>
      </c>
      <c r="H13" s="57">
        <v>65000</v>
      </c>
      <c r="I13" s="57">
        <v>67000</v>
      </c>
      <c r="J13" s="57">
        <v>148000</v>
      </c>
      <c r="K13" s="57">
        <v>100000</v>
      </c>
      <c r="L13" s="57"/>
      <c r="M13" s="128"/>
    </row>
    <row r="14" spans="1:13" outlineLevel="2" x14ac:dyDescent="0.25">
      <c r="A14" s="19"/>
      <c r="B14" s="19"/>
      <c r="C14" s="129" t="s">
        <v>57</v>
      </c>
      <c r="D14" s="125"/>
      <c r="E14" s="51">
        <f>SUBTOTAL(9,E13:E13)</f>
        <v>488915.82</v>
      </c>
      <c r="F14" s="51">
        <f>SUBTOTAL(9,F13:F13)</f>
        <v>530000</v>
      </c>
      <c r="G14" s="126">
        <f t="shared" ref="G14:M14" si="5">SUBTOTAL(9,G13:G13)</f>
        <v>150000</v>
      </c>
      <c r="H14" s="51">
        <f t="shared" si="5"/>
        <v>65000</v>
      </c>
      <c r="I14" s="51">
        <f t="shared" si="5"/>
        <v>67000</v>
      </c>
      <c r="J14" s="51">
        <f t="shared" si="5"/>
        <v>148000</v>
      </c>
      <c r="K14" s="51">
        <f t="shared" si="5"/>
        <v>100000</v>
      </c>
      <c r="L14" s="51">
        <f t="shared" si="5"/>
        <v>0</v>
      </c>
      <c r="M14" s="130">
        <f t="shared" si="5"/>
        <v>0</v>
      </c>
    </row>
    <row r="15" spans="1:13" outlineLevel="3" x14ac:dyDescent="0.25">
      <c r="C15" s="16">
        <v>6940</v>
      </c>
      <c r="D15" s="176" t="s">
        <v>63</v>
      </c>
      <c r="E15" s="50">
        <v>169</v>
      </c>
      <c r="F15" s="50">
        <f>SUM(G15:M15)</f>
        <v>0</v>
      </c>
      <c r="G15" s="127"/>
      <c r="H15" s="50"/>
      <c r="I15" s="50"/>
      <c r="J15" s="50"/>
      <c r="K15" s="50"/>
      <c r="L15" s="50"/>
      <c r="M15" s="128"/>
    </row>
    <row r="16" spans="1:13" outlineLevel="2" x14ac:dyDescent="0.25">
      <c r="A16" s="19"/>
      <c r="B16" s="19"/>
      <c r="C16" s="129" t="s">
        <v>64</v>
      </c>
      <c r="D16" s="125"/>
      <c r="E16" s="51">
        <f>SUBTOTAL(9,E15:E15)</f>
        <v>169</v>
      </c>
      <c r="F16" s="51">
        <f>SUBTOTAL(9,F15:F15)</f>
        <v>0</v>
      </c>
      <c r="G16" s="126">
        <f t="shared" ref="G16:M16" si="6">SUBTOTAL(9,G15:G15)</f>
        <v>0</v>
      </c>
      <c r="H16" s="51">
        <f t="shared" si="6"/>
        <v>0</v>
      </c>
      <c r="I16" s="51">
        <f t="shared" si="6"/>
        <v>0</v>
      </c>
      <c r="J16" s="51">
        <f t="shared" si="6"/>
        <v>0</v>
      </c>
      <c r="K16" s="51">
        <f t="shared" si="6"/>
        <v>0</v>
      </c>
      <c r="L16" s="51">
        <f t="shared" si="6"/>
        <v>0</v>
      </c>
      <c r="M16" s="130">
        <f t="shared" si="6"/>
        <v>0</v>
      </c>
    </row>
    <row r="17" spans="1:13" outlineLevel="1" x14ac:dyDescent="0.25">
      <c r="A17" s="19"/>
      <c r="B17" s="19"/>
      <c r="C17" s="20" t="s">
        <v>65</v>
      </c>
      <c r="D17" s="178"/>
      <c r="E17" s="52">
        <f>SUBTOTAL(9,E11:E16)</f>
        <v>513700.66000000003</v>
      </c>
      <c r="F17" s="52">
        <f>SUBTOTAL(9,F11:F16)</f>
        <v>539500</v>
      </c>
      <c r="G17" s="131">
        <f t="shared" ref="G17:M17" si="7">SUBTOTAL(9,G11:G16)</f>
        <v>153000</v>
      </c>
      <c r="H17" s="131">
        <f t="shared" si="7"/>
        <v>68000</v>
      </c>
      <c r="I17" s="131">
        <f t="shared" si="7"/>
        <v>68000</v>
      </c>
      <c r="J17" s="131">
        <f t="shared" si="7"/>
        <v>150500</v>
      </c>
      <c r="K17" s="131">
        <f t="shared" si="7"/>
        <v>100000</v>
      </c>
      <c r="L17" s="131">
        <f t="shared" si="7"/>
        <v>0</v>
      </c>
      <c r="M17" s="132">
        <f t="shared" si="7"/>
        <v>0</v>
      </c>
    </row>
    <row r="18" spans="1:13" outlineLevel="3" x14ac:dyDescent="0.25">
      <c r="C18" s="16">
        <v>7101</v>
      </c>
      <c r="D18" s="176" t="s">
        <v>71</v>
      </c>
      <c r="E18" s="50">
        <v>5023.6000000000004</v>
      </c>
      <c r="F18" s="50">
        <f>SUM(G18:M18)</f>
        <v>12000</v>
      </c>
      <c r="G18" s="127"/>
      <c r="H18" s="50">
        <v>2000</v>
      </c>
      <c r="I18" s="50"/>
      <c r="J18" s="50"/>
      <c r="K18" s="50"/>
      <c r="L18" s="50">
        <v>10000</v>
      </c>
      <c r="M18" s="128"/>
    </row>
    <row r="19" spans="1:13" outlineLevel="3" x14ac:dyDescent="0.25">
      <c r="C19" s="16">
        <v>7141</v>
      </c>
      <c r="D19" s="176" t="s">
        <v>73</v>
      </c>
      <c r="E19" s="50">
        <v>1699</v>
      </c>
      <c r="F19" s="50">
        <f>SUM(G19:M19)</f>
        <v>0</v>
      </c>
      <c r="G19" s="127"/>
      <c r="H19" s="50"/>
      <c r="I19" s="50"/>
      <c r="J19" s="50"/>
      <c r="K19" s="50"/>
      <c r="L19" s="50"/>
      <c r="M19" s="128"/>
    </row>
    <row r="20" spans="1:13" outlineLevel="2" x14ac:dyDescent="0.25">
      <c r="A20" s="19"/>
      <c r="B20" s="19"/>
      <c r="C20" s="129" t="s">
        <v>75</v>
      </c>
      <c r="D20" s="125"/>
      <c r="E20" s="51">
        <f>SUBTOTAL(9,E18:E19)</f>
        <v>6722.6</v>
      </c>
      <c r="F20" s="51">
        <f>SUBTOTAL(9,F18:F19)</f>
        <v>12000</v>
      </c>
      <c r="G20" s="126">
        <f t="shared" ref="G20:M20" si="8">SUBTOTAL(9,G18:G19)</f>
        <v>0</v>
      </c>
      <c r="H20" s="51">
        <f t="shared" si="8"/>
        <v>2000</v>
      </c>
      <c r="I20" s="51">
        <f t="shared" si="8"/>
        <v>0</v>
      </c>
      <c r="J20" s="51">
        <f t="shared" si="8"/>
        <v>0</v>
      </c>
      <c r="K20" s="51">
        <f t="shared" si="8"/>
        <v>0</v>
      </c>
      <c r="L20" s="51">
        <f t="shared" si="8"/>
        <v>10000</v>
      </c>
      <c r="M20" s="130">
        <f t="shared" si="8"/>
        <v>0</v>
      </c>
    </row>
    <row r="21" spans="1:13" outlineLevel="3" x14ac:dyDescent="0.25">
      <c r="C21" s="16">
        <v>7300</v>
      </c>
      <c r="D21" s="176" t="s">
        <v>76</v>
      </c>
      <c r="E21" s="50">
        <v>1009</v>
      </c>
      <c r="F21" s="50">
        <f>SUM(G21:M21)</f>
        <v>5000</v>
      </c>
      <c r="G21" s="127"/>
      <c r="H21" s="50">
        <v>1000</v>
      </c>
      <c r="I21" s="50"/>
      <c r="J21" s="50"/>
      <c r="K21" s="50">
        <v>4000</v>
      </c>
      <c r="L21" s="50"/>
      <c r="M21" s="128"/>
    </row>
    <row r="22" spans="1:13" outlineLevel="2" x14ac:dyDescent="0.25">
      <c r="A22" s="19"/>
      <c r="B22" s="19"/>
      <c r="C22" s="129" t="s">
        <v>78</v>
      </c>
      <c r="D22" s="125"/>
      <c r="E22" s="51">
        <f>SUBTOTAL(9,E21:E21)</f>
        <v>1009</v>
      </c>
      <c r="F22" s="51">
        <f>SUBTOTAL(9,F21:F21)</f>
        <v>5000</v>
      </c>
      <c r="G22" s="126">
        <f t="shared" ref="G22:M22" si="9">SUBTOTAL(9,G21:G21)</f>
        <v>0</v>
      </c>
      <c r="H22" s="51">
        <f t="shared" si="9"/>
        <v>1000</v>
      </c>
      <c r="I22" s="51">
        <f t="shared" si="9"/>
        <v>0</v>
      </c>
      <c r="J22" s="51">
        <f t="shared" si="9"/>
        <v>0</v>
      </c>
      <c r="K22" s="51">
        <f t="shared" si="9"/>
        <v>4000</v>
      </c>
      <c r="L22" s="51">
        <f t="shared" si="9"/>
        <v>0</v>
      </c>
      <c r="M22" s="130">
        <f t="shared" si="9"/>
        <v>0</v>
      </c>
    </row>
    <row r="23" spans="1:13" outlineLevel="3" x14ac:dyDescent="0.25">
      <c r="C23" s="16">
        <v>7420</v>
      </c>
      <c r="D23" s="176" t="s">
        <v>80</v>
      </c>
      <c r="E23" s="50">
        <v>14129.3</v>
      </c>
      <c r="F23" s="50">
        <f>SUM(G23:M23)</f>
        <v>25000</v>
      </c>
      <c r="G23" s="127"/>
      <c r="H23" s="50"/>
      <c r="I23" s="50"/>
      <c r="J23" s="50"/>
      <c r="K23" s="50"/>
      <c r="L23" s="50">
        <v>25000</v>
      </c>
      <c r="M23" s="128"/>
    </row>
    <row r="24" spans="1:13" outlineLevel="2" x14ac:dyDescent="0.25">
      <c r="A24" s="19"/>
      <c r="B24" s="19"/>
      <c r="C24" s="129" t="s">
        <v>81</v>
      </c>
      <c r="D24" s="125"/>
      <c r="E24" s="51">
        <f>SUBTOTAL(9,E23:E23)</f>
        <v>14129.3</v>
      </c>
      <c r="F24" s="51">
        <f>SUBTOTAL(9,F23:F23)</f>
        <v>25000</v>
      </c>
      <c r="G24" s="126">
        <f t="shared" ref="G24:M24" si="10">SUBTOTAL(9,G23:G23)</f>
        <v>0</v>
      </c>
      <c r="H24" s="51">
        <f t="shared" si="10"/>
        <v>0</v>
      </c>
      <c r="I24" s="51">
        <f t="shared" si="10"/>
        <v>0</v>
      </c>
      <c r="J24" s="51">
        <f t="shared" si="10"/>
        <v>0</v>
      </c>
      <c r="K24" s="51">
        <f t="shared" si="10"/>
        <v>0</v>
      </c>
      <c r="L24" s="51">
        <f t="shared" si="10"/>
        <v>25000</v>
      </c>
      <c r="M24" s="130">
        <f t="shared" si="10"/>
        <v>0</v>
      </c>
    </row>
    <row r="25" spans="1:13" outlineLevel="3" x14ac:dyDescent="0.25">
      <c r="C25" s="16">
        <v>7710</v>
      </c>
      <c r="D25" s="176" t="s">
        <v>84</v>
      </c>
      <c r="E25" s="50">
        <v>12254.66</v>
      </c>
      <c r="F25" s="50">
        <f>SUM(G25:M25)</f>
        <v>47000</v>
      </c>
      <c r="G25" s="127">
        <v>10000</v>
      </c>
      <c r="H25" s="50">
        <v>12000</v>
      </c>
      <c r="I25" s="50">
        <v>5000</v>
      </c>
      <c r="J25" s="50"/>
      <c r="K25" s="50"/>
      <c r="L25" s="50">
        <v>5000</v>
      </c>
      <c r="M25" s="133">
        <v>15000</v>
      </c>
    </row>
    <row r="26" spans="1:13" outlineLevel="3" x14ac:dyDescent="0.25">
      <c r="C26" s="16">
        <v>7720</v>
      </c>
      <c r="D26" s="176" t="s">
        <v>85</v>
      </c>
      <c r="E26" s="50">
        <v>19920</v>
      </c>
      <c r="F26" s="50">
        <f>SUM(G26:M26)</f>
        <v>45000</v>
      </c>
      <c r="G26" s="127">
        <v>10000</v>
      </c>
      <c r="H26" s="50">
        <v>20000</v>
      </c>
      <c r="I26" s="50"/>
      <c r="J26" s="50"/>
      <c r="K26" s="50"/>
      <c r="L26" s="50"/>
      <c r="M26" s="128">
        <v>15000</v>
      </c>
    </row>
    <row r="27" spans="1:13" outlineLevel="3" x14ac:dyDescent="0.25">
      <c r="C27" s="16">
        <v>7721</v>
      </c>
      <c r="D27" s="176" t="s">
        <v>86</v>
      </c>
      <c r="E27" s="50">
        <v>104579.74</v>
      </c>
      <c r="F27" s="50">
        <f>SUM(G27:M27)</f>
        <v>222000</v>
      </c>
      <c r="G27" s="127">
        <v>75000</v>
      </c>
      <c r="H27" s="50">
        <v>25000</v>
      </c>
      <c r="I27" s="50">
        <v>17000</v>
      </c>
      <c r="J27" s="50">
        <v>30000</v>
      </c>
      <c r="K27" s="57">
        <v>30000</v>
      </c>
      <c r="L27" s="57">
        <v>15000</v>
      </c>
      <c r="M27" s="128">
        <v>30000</v>
      </c>
    </row>
    <row r="28" spans="1:13" outlineLevel="2" x14ac:dyDescent="0.25">
      <c r="A28" s="19"/>
      <c r="B28" s="19"/>
      <c r="C28" s="129" t="s">
        <v>89</v>
      </c>
      <c r="D28" s="125"/>
      <c r="E28" s="51">
        <f>SUBTOTAL(9,E25:E27)</f>
        <v>136754.4</v>
      </c>
      <c r="F28" s="51">
        <f>SUBTOTAL(9,F25:F27)</f>
        <v>314000</v>
      </c>
      <c r="G28" s="126">
        <f t="shared" ref="G28:M28" si="11">SUBTOTAL(9,G25:G27)</f>
        <v>95000</v>
      </c>
      <c r="H28" s="51">
        <f t="shared" si="11"/>
        <v>57000</v>
      </c>
      <c r="I28" s="51">
        <f t="shared" si="11"/>
        <v>22000</v>
      </c>
      <c r="J28" s="51">
        <f t="shared" si="11"/>
        <v>30000</v>
      </c>
      <c r="K28" s="51">
        <f t="shared" si="11"/>
        <v>30000</v>
      </c>
      <c r="L28" s="51">
        <f t="shared" si="11"/>
        <v>20000</v>
      </c>
      <c r="M28" s="130">
        <f t="shared" si="11"/>
        <v>60000</v>
      </c>
    </row>
    <row r="29" spans="1:13" outlineLevel="1" x14ac:dyDescent="0.25">
      <c r="A29" s="19"/>
      <c r="B29" s="19"/>
      <c r="C29" s="20" t="s">
        <v>92</v>
      </c>
      <c r="D29" s="178"/>
      <c r="E29" s="52">
        <f>SUBTOTAL(9,E18:E28)</f>
        <v>158615.29999999999</v>
      </c>
      <c r="F29" s="52">
        <f>SUBTOTAL(9,F18:F28)</f>
        <v>356000</v>
      </c>
      <c r="G29" s="131">
        <f t="shared" ref="G29:M29" si="12">SUBTOTAL(9,G18:G28)</f>
        <v>95000</v>
      </c>
      <c r="H29" s="131">
        <f t="shared" si="12"/>
        <v>60000</v>
      </c>
      <c r="I29" s="131">
        <f t="shared" si="12"/>
        <v>22000</v>
      </c>
      <c r="J29" s="131">
        <f t="shared" si="12"/>
        <v>30000</v>
      </c>
      <c r="K29" s="131">
        <f t="shared" si="12"/>
        <v>34000</v>
      </c>
      <c r="L29" s="131">
        <f t="shared" si="12"/>
        <v>55000</v>
      </c>
      <c r="M29" s="132">
        <f t="shared" si="12"/>
        <v>60000</v>
      </c>
    </row>
    <row r="30" spans="1:13" outlineLevel="3" x14ac:dyDescent="0.25">
      <c r="C30" s="16">
        <v>8930</v>
      </c>
      <c r="D30" s="176" t="s">
        <v>98</v>
      </c>
      <c r="E30" s="50">
        <v>20307.580000000002</v>
      </c>
      <c r="F30" s="56">
        <f>SUM(G30:M30)</f>
        <v>0</v>
      </c>
      <c r="G30" s="127"/>
      <c r="H30" s="50"/>
      <c r="I30" s="50"/>
      <c r="J30" s="50"/>
      <c r="K30" s="50"/>
      <c r="L30" s="50"/>
      <c r="M30" s="128"/>
    </row>
    <row r="31" spans="1:13" outlineLevel="2" x14ac:dyDescent="0.25">
      <c r="A31" s="19"/>
      <c r="B31" s="19"/>
      <c r="C31" s="129" t="s">
        <v>99</v>
      </c>
      <c r="D31" s="125"/>
      <c r="E31" s="51">
        <f>SUBTOTAL(9,E30:E30)</f>
        <v>20307.580000000002</v>
      </c>
      <c r="F31" s="51">
        <f>SUBTOTAL(9,F30:F30)</f>
        <v>0</v>
      </c>
      <c r="G31" s="126"/>
      <c r="H31" s="51"/>
      <c r="I31" s="51"/>
      <c r="J31" s="51"/>
      <c r="K31" s="51"/>
      <c r="L31" s="51"/>
      <c r="M31" s="130"/>
    </row>
    <row r="32" spans="1:13" outlineLevel="1" x14ac:dyDescent="0.25">
      <c r="A32" s="19"/>
      <c r="B32" s="19"/>
      <c r="C32" s="20" t="s">
        <v>100</v>
      </c>
      <c r="D32" s="178"/>
      <c r="E32" s="139">
        <f>SUBTOTAL(9,E30:E31)</f>
        <v>20307.580000000002</v>
      </c>
      <c r="F32" s="52">
        <f>SUBTOTAL(9,F30:F31)</f>
        <v>0</v>
      </c>
      <c r="G32" s="52">
        <f t="shared" ref="G32:M32" si="13">SUBTOTAL(9,G30:G31)</f>
        <v>0</v>
      </c>
      <c r="H32" s="52">
        <f t="shared" si="13"/>
        <v>0</v>
      </c>
      <c r="I32" s="52">
        <f t="shared" si="13"/>
        <v>0</v>
      </c>
      <c r="J32" s="52">
        <f t="shared" si="13"/>
        <v>0</v>
      </c>
      <c r="K32" s="52">
        <f t="shared" si="13"/>
        <v>0</v>
      </c>
      <c r="L32" s="52">
        <f t="shared" si="13"/>
        <v>0</v>
      </c>
      <c r="M32" s="69">
        <f t="shared" si="13"/>
        <v>0</v>
      </c>
    </row>
    <row r="33" spans="1:13" ht="15.75" customHeight="1" thickBot="1" x14ac:dyDescent="0.3">
      <c r="A33" s="22"/>
      <c r="B33" s="22"/>
      <c r="C33" s="23" t="s">
        <v>101</v>
      </c>
      <c r="D33" s="24"/>
      <c r="E33" s="24">
        <f>SUBTOTAL(9,E4:E32)</f>
        <v>151169.54000000004</v>
      </c>
      <c r="F33" s="179">
        <f>SUBTOTAL(9,F4:F32)</f>
        <v>187000</v>
      </c>
      <c r="G33" s="70">
        <f t="shared" ref="G33:L33" si="14">SUBTOTAL(9,G4:G32)</f>
        <v>49500</v>
      </c>
      <c r="H33" s="70">
        <f t="shared" si="14"/>
        <v>63000</v>
      </c>
      <c r="I33" s="70">
        <f t="shared" si="14"/>
        <v>0</v>
      </c>
      <c r="J33" s="70">
        <f t="shared" si="14"/>
        <v>10500</v>
      </c>
      <c r="K33" s="70">
        <f t="shared" si="14"/>
        <v>34000</v>
      </c>
      <c r="L33" s="70">
        <f t="shared" si="14"/>
        <v>-30000</v>
      </c>
      <c r="M33" s="71">
        <f>SUBTOTAL(9,M4:M32)</f>
        <v>60000</v>
      </c>
    </row>
    <row r="34" spans="1:13" x14ac:dyDescent="0.25">
      <c r="M34" s="58"/>
    </row>
    <row r="35" spans="1:13" x14ac:dyDescent="0.25">
      <c r="M35" s="58"/>
    </row>
    <row r="36" spans="1:13" x14ac:dyDescent="0.25">
      <c r="M36" s="58"/>
    </row>
    <row r="37" spans="1:13" x14ac:dyDescent="0.25">
      <c r="M37" s="58"/>
    </row>
    <row r="38" spans="1:13" x14ac:dyDescent="0.25">
      <c r="M38" s="58"/>
    </row>
    <row r="39" spans="1:13" x14ac:dyDescent="0.25">
      <c r="M39" s="58"/>
    </row>
    <row r="40" spans="1:13" x14ac:dyDescent="0.25">
      <c r="M40" s="58"/>
    </row>
    <row r="41" spans="1:13" x14ac:dyDescent="0.25">
      <c r="M41" s="58"/>
    </row>
    <row r="42" spans="1:13" x14ac:dyDescent="0.25">
      <c r="M42" s="58"/>
    </row>
    <row r="43" spans="1:13" x14ac:dyDescent="0.25">
      <c r="M43" s="58"/>
    </row>
    <row r="44" spans="1:13" x14ac:dyDescent="0.25">
      <c r="M44" s="58"/>
    </row>
    <row r="45" spans="1:13" x14ac:dyDescent="0.25">
      <c r="M45" s="58"/>
    </row>
    <row r="46" spans="1:13" x14ac:dyDescent="0.25">
      <c r="M46" s="58"/>
    </row>
    <row r="47" spans="1:13" x14ac:dyDescent="0.25">
      <c r="M47" s="58"/>
    </row>
    <row r="48" spans="1:13" x14ac:dyDescent="0.25">
      <c r="M48" s="58"/>
    </row>
    <row r="49" spans="13:13" x14ac:dyDescent="0.25">
      <c r="M49" s="58"/>
    </row>
    <row r="50" spans="13:13" x14ac:dyDescent="0.25">
      <c r="M50" s="58"/>
    </row>
    <row r="51" spans="13:13" x14ac:dyDescent="0.25">
      <c r="M51" s="58"/>
    </row>
    <row r="52" spans="13:13" x14ac:dyDescent="0.25">
      <c r="M52" s="58"/>
    </row>
    <row r="53" spans="13:13" x14ac:dyDescent="0.25">
      <c r="M53" s="58"/>
    </row>
    <row r="54" spans="13:13" x14ac:dyDescent="0.25">
      <c r="M54" s="58"/>
    </row>
    <row r="55" spans="13:13" x14ac:dyDescent="0.25">
      <c r="M55" s="58"/>
    </row>
    <row r="56" spans="13:13" x14ac:dyDescent="0.25">
      <c r="M56" s="58"/>
    </row>
    <row r="57" spans="13:13" x14ac:dyDescent="0.25">
      <c r="M57" s="58"/>
    </row>
    <row r="58" spans="13:13" x14ac:dyDescent="0.25">
      <c r="M58" s="58"/>
    </row>
    <row r="59" spans="13:13" x14ac:dyDescent="0.25">
      <c r="M59" s="58"/>
    </row>
    <row r="60" spans="13:13" x14ac:dyDescent="0.25">
      <c r="M60" s="58"/>
    </row>
    <row r="61" spans="13:13" x14ac:dyDescent="0.25">
      <c r="M61" s="58"/>
    </row>
    <row r="62" spans="13:13" x14ac:dyDescent="0.25">
      <c r="M62" s="58"/>
    </row>
    <row r="63" spans="13:13" x14ac:dyDescent="0.25">
      <c r="M63" s="58"/>
    </row>
    <row r="64" spans="13:13" x14ac:dyDescent="0.25">
      <c r="M64" s="58"/>
    </row>
    <row r="65" spans="13:13" x14ac:dyDescent="0.25">
      <c r="M65" s="58"/>
    </row>
    <row r="66" spans="13:13" x14ac:dyDescent="0.25">
      <c r="M66" s="58"/>
    </row>
    <row r="67" spans="13:13" x14ac:dyDescent="0.25">
      <c r="M67" s="58"/>
    </row>
    <row r="68" spans="13:13" x14ac:dyDescent="0.25">
      <c r="M68" s="58"/>
    </row>
    <row r="69" spans="13:13" x14ac:dyDescent="0.25">
      <c r="M69" s="58"/>
    </row>
    <row r="70" spans="13:13" x14ac:dyDescent="0.25">
      <c r="M70" s="58"/>
    </row>
    <row r="71" spans="13:13" x14ac:dyDescent="0.25">
      <c r="M71" s="58"/>
    </row>
    <row r="72" spans="13:13" x14ac:dyDescent="0.25">
      <c r="M72" s="58"/>
    </row>
    <row r="73" spans="13:13" x14ac:dyDescent="0.25">
      <c r="M73" s="58"/>
    </row>
    <row r="74" spans="13:13" x14ac:dyDescent="0.25">
      <c r="M74" s="58"/>
    </row>
    <row r="75" spans="13:13" x14ac:dyDescent="0.25">
      <c r="M75" s="58"/>
    </row>
    <row r="76" spans="13:13" x14ac:dyDescent="0.25">
      <c r="M76" s="58"/>
    </row>
    <row r="77" spans="13:13" x14ac:dyDescent="0.25">
      <c r="M77" s="58"/>
    </row>
    <row r="78" spans="13:13" x14ac:dyDescent="0.25">
      <c r="M78" s="58"/>
    </row>
    <row r="79" spans="13:13" x14ac:dyDescent="0.25">
      <c r="M79" s="58"/>
    </row>
    <row r="80" spans="13:13" x14ac:dyDescent="0.25">
      <c r="M80" s="58"/>
    </row>
    <row r="81" spans="13:13" x14ac:dyDescent="0.25">
      <c r="M81" s="58"/>
    </row>
    <row r="82" spans="13:13" x14ac:dyDescent="0.25">
      <c r="M82" s="58"/>
    </row>
    <row r="83" spans="13:13" x14ac:dyDescent="0.25">
      <c r="M83" s="58"/>
    </row>
    <row r="84" spans="13:13" x14ac:dyDescent="0.25">
      <c r="M84" s="58"/>
    </row>
    <row r="85" spans="13:13" x14ac:dyDescent="0.25">
      <c r="M85" s="58"/>
    </row>
    <row r="86" spans="13:13" x14ac:dyDescent="0.25">
      <c r="M86" s="58"/>
    </row>
    <row r="87" spans="13:13" x14ac:dyDescent="0.25">
      <c r="M87" s="58"/>
    </row>
    <row r="88" spans="13:13" x14ac:dyDescent="0.25">
      <c r="M88" s="58"/>
    </row>
    <row r="89" spans="13:13" x14ac:dyDescent="0.25">
      <c r="M89" s="58"/>
    </row>
    <row r="90" spans="13:13" x14ac:dyDescent="0.25">
      <c r="M90" s="58"/>
    </row>
    <row r="91" spans="13:13" x14ac:dyDescent="0.25">
      <c r="M91" s="58"/>
    </row>
    <row r="92" spans="13:13" x14ac:dyDescent="0.25">
      <c r="M92" s="58"/>
    </row>
    <row r="93" spans="13:13" x14ac:dyDescent="0.25">
      <c r="M93" s="58"/>
    </row>
    <row r="94" spans="13:13" x14ac:dyDescent="0.25">
      <c r="M94" s="58"/>
    </row>
    <row r="95" spans="13:13" x14ac:dyDescent="0.25">
      <c r="M95" s="58"/>
    </row>
    <row r="96" spans="13:13" x14ac:dyDescent="0.25">
      <c r="M96" s="58"/>
    </row>
    <row r="97" spans="13:13" x14ac:dyDescent="0.25">
      <c r="M97" s="58"/>
    </row>
    <row r="98" spans="13:13" x14ac:dyDescent="0.25">
      <c r="M98" s="58"/>
    </row>
    <row r="99" spans="13:13" x14ac:dyDescent="0.25">
      <c r="M99" s="58"/>
    </row>
    <row r="100" spans="13:13" x14ac:dyDescent="0.25">
      <c r="M100" s="58"/>
    </row>
    <row r="101" spans="13:13" x14ac:dyDescent="0.25">
      <c r="M101" s="58"/>
    </row>
    <row r="102" spans="13:13" x14ac:dyDescent="0.25">
      <c r="M102" s="58"/>
    </row>
  </sheetData>
  <mergeCells count="1">
    <mergeCell ref="C1:D3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3"/>
  <sheetViews>
    <sheetView showGridLines="0" zoomScale="85" zoomScaleNormal="85" workbookViewId="0">
      <pane xSplit="5" ySplit="4" topLeftCell="F5" activePane="bottomRight" state="frozen"/>
      <selection pane="topRight" activeCell="F1" sqref="F1"/>
      <selection pane="bottomLeft" activeCell="A8" sqref="A8"/>
      <selection pane="bottomRight" sqref="A1:XFD3"/>
    </sheetView>
  </sheetViews>
  <sheetFormatPr defaultColWidth="9.109375" defaultRowHeight="13.2" outlineLevelRow="3" x14ac:dyDescent="0.25"/>
  <cols>
    <col min="1" max="2" width="2" style="33" customWidth="1"/>
    <col min="3" max="3" width="8.44140625" style="33" customWidth="1"/>
    <col min="4" max="4" width="52.33203125" style="33" customWidth="1"/>
    <col min="5" max="6" width="15.6640625" style="208" customWidth="1"/>
    <col min="7" max="7" width="16" style="33" customWidth="1"/>
    <col min="8" max="8" width="10.33203125" style="33" customWidth="1"/>
    <col min="9" max="14" width="9.109375" style="33" customWidth="1"/>
    <col min="15" max="15" width="9.88671875" style="33" customWidth="1"/>
    <col min="16" max="16" width="9.109375" style="33" customWidth="1"/>
    <col min="17" max="16384" width="9.109375" style="33"/>
  </cols>
  <sheetData>
    <row r="1" spans="1:17" ht="13.8" thickBot="1" x14ac:dyDescent="0.3">
      <c r="C1" s="180"/>
      <c r="D1" s="180"/>
      <c r="E1" s="181"/>
      <c r="F1" s="181"/>
    </row>
    <row r="2" spans="1:17" s="182" customFormat="1" ht="13.8" thickBot="1" x14ac:dyDescent="0.3">
      <c r="C2" s="183" t="s">
        <v>122</v>
      </c>
      <c r="D2" s="184"/>
      <c r="E2" s="185" t="s">
        <v>1</v>
      </c>
      <c r="F2" s="186" t="s">
        <v>2</v>
      </c>
      <c r="G2" s="187" t="s">
        <v>5</v>
      </c>
      <c r="H2" s="188" t="s">
        <v>124</v>
      </c>
      <c r="I2" s="188" t="s">
        <v>125</v>
      </c>
      <c r="J2" s="188" t="s">
        <v>126</v>
      </c>
      <c r="K2" s="188" t="s">
        <v>127</v>
      </c>
      <c r="L2" s="188" t="s">
        <v>128</v>
      </c>
      <c r="M2" s="188" t="s">
        <v>129</v>
      </c>
      <c r="N2" s="188" t="s">
        <v>130</v>
      </c>
      <c r="O2" s="188" t="s">
        <v>131</v>
      </c>
      <c r="P2" s="188" t="s">
        <v>132</v>
      </c>
      <c r="Q2" s="188"/>
    </row>
    <row r="3" spans="1:17" s="182" customFormat="1" ht="13.8" thickBot="1" x14ac:dyDescent="0.3">
      <c r="C3" s="189"/>
      <c r="D3" s="190"/>
      <c r="E3" s="191"/>
      <c r="F3" s="192" t="s">
        <v>4</v>
      </c>
      <c r="G3" s="187"/>
      <c r="H3" s="187" t="s">
        <v>133</v>
      </c>
      <c r="I3" s="187" t="s">
        <v>134</v>
      </c>
      <c r="J3" s="187" t="s">
        <v>135</v>
      </c>
      <c r="K3" s="187" t="s">
        <v>136</v>
      </c>
      <c r="L3" s="187" t="s">
        <v>137</v>
      </c>
      <c r="M3" s="187" t="s">
        <v>138</v>
      </c>
      <c r="N3" s="187" t="s">
        <v>139</v>
      </c>
      <c r="O3" s="187" t="s">
        <v>140</v>
      </c>
      <c r="P3" s="187" t="s">
        <v>141</v>
      </c>
      <c r="Q3" s="187" t="s">
        <v>142</v>
      </c>
    </row>
    <row r="4" spans="1:17" s="182" customFormat="1" ht="13.8" thickBot="1" x14ac:dyDescent="0.3">
      <c r="C4" s="193"/>
      <c r="D4" s="194"/>
      <c r="E4" s="195" t="s">
        <v>6</v>
      </c>
      <c r="F4" s="196" t="s">
        <v>7</v>
      </c>
      <c r="G4" s="187"/>
      <c r="H4" s="187">
        <v>2024</v>
      </c>
      <c r="I4" s="187">
        <v>2024</v>
      </c>
      <c r="J4" s="187">
        <v>2024</v>
      </c>
      <c r="K4" s="187">
        <v>2024</v>
      </c>
      <c r="L4" s="187">
        <v>2024</v>
      </c>
      <c r="M4" s="187">
        <v>2024</v>
      </c>
      <c r="N4" s="187">
        <v>2024</v>
      </c>
      <c r="O4" s="187">
        <v>2024</v>
      </c>
      <c r="P4" s="187">
        <v>2024</v>
      </c>
      <c r="Q4" s="187">
        <v>2024</v>
      </c>
    </row>
    <row r="5" spans="1:17" outlineLevel="3" x14ac:dyDescent="0.25">
      <c r="C5" s="197">
        <v>3210</v>
      </c>
      <c r="D5" s="33" t="s">
        <v>8</v>
      </c>
      <c r="E5" s="198">
        <v>-98475.06</v>
      </c>
      <c r="F5" s="199">
        <f>SUM(H5:Q5)</f>
        <v>-50000</v>
      </c>
      <c r="G5" s="46"/>
      <c r="H5" s="57"/>
      <c r="I5" s="57"/>
      <c r="J5" s="57"/>
      <c r="K5" s="57"/>
      <c r="L5" s="57">
        <v>-50000</v>
      </c>
      <c r="M5" s="57"/>
      <c r="N5" s="57"/>
      <c r="O5" s="57"/>
      <c r="P5" s="57"/>
      <c r="Q5" s="57"/>
    </row>
    <row r="6" spans="1:17" outlineLevel="3" x14ac:dyDescent="0.25">
      <c r="C6" s="197">
        <v>3240</v>
      </c>
      <c r="D6" s="33" t="s">
        <v>9</v>
      </c>
      <c r="E6" s="198">
        <v>-166200</v>
      </c>
      <c r="F6" s="199">
        <f t="shared" ref="F6:F14" si="0">SUM(H6:Q6)</f>
        <v>-75000</v>
      </c>
      <c r="G6" s="46"/>
      <c r="H6" s="57"/>
      <c r="I6" s="57"/>
      <c r="J6" s="57"/>
      <c r="K6" s="57">
        <v>-75000</v>
      </c>
      <c r="L6" s="57"/>
      <c r="M6" s="57"/>
      <c r="N6" s="57"/>
      <c r="O6" s="57"/>
      <c r="P6" s="57"/>
      <c r="Q6" s="57"/>
    </row>
    <row r="7" spans="1:17" outlineLevel="3" x14ac:dyDescent="0.25">
      <c r="C7" s="197">
        <v>3280</v>
      </c>
      <c r="D7" s="33" t="s">
        <v>10</v>
      </c>
      <c r="E7" s="198">
        <v>-191483.31</v>
      </c>
      <c r="F7" s="199">
        <f t="shared" si="0"/>
        <v>-150000</v>
      </c>
      <c r="G7" s="46"/>
      <c r="H7" s="57"/>
      <c r="I7" s="57"/>
      <c r="J7" s="57"/>
      <c r="K7" s="57"/>
      <c r="L7" s="57"/>
      <c r="M7" s="57"/>
      <c r="N7" s="57"/>
      <c r="O7" s="57">
        <v>-150000</v>
      </c>
      <c r="P7" s="57"/>
      <c r="Q7" s="57"/>
    </row>
    <row r="8" spans="1:17" outlineLevel="3" x14ac:dyDescent="0.25">
      <c r="C8" s="197">
        <v>3290</v>
      </c>
      <c r="D8" s="33" t="s">
        <v>11</v>
      </c>
      <c r="E8" s="198">
        <v>-44386</v>
      </c>
      <c r="F8" s="199">
        <f t="shared" si="0"/>
        <v>-40000</v>
      </c>
      <c r="G8" s="46"/>
      <c r="H8" s="57"/>
      <c r="I8" s="57"/>
      <c r="J8" s="57"/>
      <c r="K8" s="57"/>
      <c r="L8" s="57">
        <v>-40000</v>
      </c>
      <c r="M8" s="57"/>
      <c r="N8" s="57"/>
      <c r="O8" s="57"/>
      <c r="P8" s="57"/>
      <c r="Q8" s="57"/>
    </row>
    <row r="9" spans="1:17" outlineLevel="2" x14ac:dyDescent="0.25">
      <c r="A9" s="200"/>
      <c r="B9" s="200"/>
      <c r="C9" s="94" t="s">
        <v>12</v>
      </c>
      <c r="D9" s="94"/>
      <c r="E9" s="89">
        <f>SUBTOTAL(9,E5:E8)</f>
        <v>-500544.37</v>
      </c>
      <c r="F9" s="89">
        <f>SUBTOTAL(9,F5:F8)</f>
        <v>-315000</v>
      </c>
      <c r="G9" s="94"/>
      <c r="H9" s="89">
        <f t="shared" ref="H9:Q9" si="1">SUBTOTAL(9,H5:H8)</f>
        <v>0</v>
      </c>
      <c r="I9" s="89">
        <f t="shared" si="1"/>
        <v>0</v>
      </c>
      <c r="J9" s="89">
        <f t="shared" si="1"/>
        <v>0</v>
      </c>
      <c r="K9" s="89">
        <f t="shared" si="1"/>
        <v>-75000</v>
      </c>
      <c r="L9" s="89">
        <f t="shared" si="1"/>
        <v>-90000</v>
      </c>
      <c r="M9" s="89">
        <f t="shared" si="1"/>
        <v>0</v>
      </c>
      <c r="N9" s="89">
        <f t="shared" si="1"/>
        <v>0</v>
      </c>
      <c r="O9" s="89">
        <f t="shared" si="1"/>
        <v>-150000</v>
      </c>
      <c r="P9" s="89">
        <f t="shared" si="1"/>
        <v>0</v>
      </c>
      <c r="Q9" s="89">
        <f t="shared" si="1"/>
        <v>0</v>
      </c>
    </row>
    <row r="10" spans="1:17" outlineLevel="3" x14ac:dyDescent="0.25">
      <c r="C10" s="197">
        <v>3331</v>
      </c>
      <c r="D10" s="33" t="s">
        <v>14</v>
      </c>
      <c r="E10" s="198">
        <v>-78000</v>
      </c>
      <c r="F10" s="199">
        <f t="shared" si="0"/>
        <v>-190000</v>
      </c>
      <c r="G10" s="46"/>
      <c r="H10" s="57"/>
      <c r="I10" s="57">
        <v>-180000</v>
      </c>
      <c r="J10" s="57"/>
      <c r="K10" s="57"/>
      <c r="L10" s="57"/>
      <c r="M10" s="57"/>
      <c r="N10" s="57"/>
      <c r="O10" s="57"/>
      <c r="P10" s="57"/>
      <c r="Q10" s="57">
        <v>-10000</v>
      </c>
    </row>
    <row r="11" spans="1:17" outlineLevel="3" x14ac:dyDescent="0.25">
      <c r="C11" s="197">
        <v>3336</v>
      </c>
      <c r="D11" s="33" t="s">
        <v>16</v>
      </c>
      <c r="E11" s="198">
        <v>-27786</v>
      </c>
      <c r="F11" s="199">
        <f t="shared" si="0"/>
        <v>0</v>
      </c>
      <c r="G11" s="46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7" outlineLevel="2" x14ac:dyDescent="0.25">
      <c r="A12" s="200"/>
      <c r="B12" s="200"/>
      <c r="C12" s="87" t="s">
        <v>17</v>
      </c>
      <c r="D12" s="94"/>
      <c r="E12" s="89">
        <f>SUBTOTAL(9,E10:E11)</f>
        <v>-105786</v>
      </c>
      <c r="F12" s="89">
        <f>SUBTOTAL(9,F10:F11)</f>
        <v>-190000</v>
      </c>
      <c r="G12" s="94"/>
      <c r="H12" s="89">
        <f t="shared" ref="H12:P12" si="2">SUBTOTAL(9,H11:H11)</f>
        <v>0</v>
      </c>
      <c r="I12" s="89">
        <f t="shared" si="2"/>
        <v>0</v>
      </c>
      <c r="J12" s="89">
        <f t="shared" si="2"/>
        <v>0</v>
      </c>
      <c r="K12" s="89">
        <f t="shared" si="2"/>
        <v>0</v>
      </c>
      <c r="L12" s="89">
        <f t="shared" si="2"/>
        <v>0</v>
      </c>
      <c r="M12" s="89">
        <f t="shared" si="2"/>
        <v>0</v>
      </c>
      <c r="N12" s="89">
        <f t="shared" si="2"/>
        <v>0</v>
      </c>
      <c r="O12" s="89">
        <f t="shared" si="2"/>
        <v>0</v>
      </c>
      <c r="P12" s="89">
        <f t="shared" si="2"/>
        <v>0</v>
      </c>
      <c r="Q12" s="90"/>
    </row>
    <row r="13" spans="1:17" outlineLevel="3" x14ac:dyDescent="0.25">
      <c r="C13" s="197">
        <v>3900</v>
      </c>
      <c r="D13" s="33" t="s">
        <v>26</v>
      </c>
      <c r="E13" s="198">
        <v>-207000</v>
      </c>
      <c r="F13" s="199">
        <f t="shared" si="0"/>
        <v>0</v>
      </c>
      <c r="G13" s="46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7" outlineLevel="3" x14ac:dyDescent="0.25">
      <c r="C14" s="197">
        <v>3910</v>
      </c>
      <c r="D14" s="33" t="s">
        <v>27</v>
      </c>
      <c r="E14" s="198">
        <v>-16746.45</v>
      </c>
      <c r="F14" s="199">
        <f t="shared" si="0"/>
        <v>0</v>
      </c>
      <c r="G14" s="46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outlineLevel="2" x14ac:dyDescent="0.25">
      <c r="A15" s="200"/>
      <c r="B15" s="200"/>
      <c r="C15" s="87" t="s">
        <v>30</v>
      </c>
      <c r="D15" s="94"/>
      <c r="E15" s="89">
        <f>SUBTOTAL(9,E13:E14)</f>
        <v>-223746.45</v>
      </c>
      <c r="F15" s="89">
        <f>SUBTOTAL(9,F13:F14)</f>
        <v>0</v>
      </c>
      <c r="G15" s="94"/>
      <c r="H15" s="89"/>
      <c r="I15" s="89"/>
      <c r="J15" s="89"/>
      <c r="K15" s="89"/>
      <c r="L15" s="89"/>
      <c r="M15" s="89"/>
      <c r="N15" s="89"/>
      <c r="O15" s="89"/>
      <c r="P15" s="89"/>
      <c r="Q15" s="90"/>
    </row>
    <row r="16" spans="1:17" outlineLevel="1" x14ac:dyDescent="0.25">
      <c r="A16" s="200"/>
      <c r="B16" s="200"/>
      <c r="C16" s="201" t="s">
        <v>31</v>
      </c>
      <c r="D16" s="202"/>
      <c r="E16" s="170">
        <f>SUBTOTAL(9,E5:E15)</f>
        <v>-830076.82</v>
      </c>
      <c r="F16" s="170">
        <f t="shared" ref="F16:Q16" si="3">SUBTOTAL(9,F5:F15)</f>
        <v>-505000</v>
      </c>
      <c r="G16" s="170">
        <f t="shared" si="3"/>
        <v>0</v>
      </c>
      <c r="H16" s="203">
        <f t="shared" si="3"/>
        <v>0</v>
      </c>
      <c r="I16" s="203">
        <f t="shared" si="3"/>
        <v>-180000</v>
      </c>
      <c r="J16" s="203">
        <f t="shared" si="3"/>
        <v>0</v>
      </c>
      <c r="K16" s="203">
        <f t="shared" si="3"/>
        <v>-75000</v>
      </c>
      <c r="L16" s="203">
        <f t="shared" si="3"/>
        <v>-90000</v>
      </c>
      <c r="M16" s="203">
        <f t="shared" si="3"/>
        <v>0</v>
      </c>
      <c r="N16" s="203">
        <f t="shared" si="3"/>
        <v>0</v>
      </c>
      <c r="O16" s="203">
        <f t="shared" si="3"/>
        <v>-150000</v>
      </c>
      <c r="P16" s="203">
        <f t="shared" si="3"/>
        <v>0</v>
      </c>
      <c r="Q16" s="203">
        <f t="shared" si="3"/>
        <v>-10000</v>
      </c>
    </row>
    <row r="17" spans="1:17" outlineLevel="3" x14ac:dyDescent="0.25">
      <c r="C17" s="197">
        <v>4421</v>
      </c>
      <c r="D17" s="33" t="s">
        <v>32</v>
      </c>
      <c r="E17" s="198">
        <v>2018.75</v>
      </c>
      <c r="F17" s="199">
        <f t="shared" ref="F17" si="4">SUM(H17:Q17)</f>
        <v>7500</v>
      </c>
      <c r="G17" s="46"/>
      <c r="H17" s="57"/>
      <c r="I17" s="57"/>
      <c r="J17" s="57"/>
      <c r="K17" s="57"/>
      <c r="L17" s="57"/>
      <c r="M17" s="57"/>
      <c r="N17" s="57"/>
      <c r="O17" s="57">
        <v>7500</v>
      </c>
      <c r="P17" s="57"/>
      <c r="Q17" s="57"/>
    </row>
    <row r="18" spans="1:17" outlineLevel="2" x14ac:dyDescent="0.25">
      <c r="A18" s="200"/>
      <c r="B18" s="200"/>
      <c r="C18" s="94" t="s">
        <v>33</v>
      </c>
      <c r="D18" s="94"/>
      <c r="E18" s="89">
        <f>SUBTOTAL(9,E17:E17)</f>
        <v>2018.75</v>
      </c>
      <c r="F18" s="89">
        <f>SUBTOTAL(9,F17:F17)</f>
        <v>7500</v>
      </c>
      <c r="G18" s="94"/>
      <c r="H18" s="89">
        <f t="shared" ref="H18:Q18" si="5">SUBTOTAL(9,H17:H17)</f>
        <v>0</v>
      </c>
      <c r="I18" s="89">
        <f t="shared" si="5"/>
        <v>0</v>
      </c>
      <c r="J18" s="89">
        <f t="shared" si="5"/>
        <v>0</v>
      </c>
      <c r="K18" s="89">
        <f t="shared" si="5"/>
        <v>0</v>
      </c>
      <c r="L18" s="89">
        <f t="shared" si="5"/>
        <v>0</v>
      </c>
      <c r="M18" s="89">
        <f t="shared" si="5"/>
        <v>0</v>
      </c>
      <c r="N18" s="89">
        <f t="shared" si="5"/>
        <v>0</v>
      </c>
      <c r="O18" s="89">
        <f t="shared" si="5"/>
        <v>7500</v>
      </c>
      <c r="P18" s="89">
        <f t="shared" si="5"/>
        <v>0</v>
      </c>
      <c r="Q18" s="89">
        <f t="shared" si="5"/>
        <v>0</v>
      </c>
    </row>
    <row r="19" spans="1:17" outlineLevel="1" x14ac:dyDescent="0.25">
      <c r="A19" s="200"/>
      <c r="B19" s="200"/>
      <c r="C19" s="202" t="s">
        <v>34</v>
      </c>
      <c r="D19" s="202"/>
      <c r="E19" s="170">
        <f>SUBTOTAL(9,E17:E18)</f>
        <v>2018.75</v>
      </c>
      <c r="F19" s="170">
        <f t="shared" ref="F19:Q19" si="6">SUBTOTAL(9,F17:F18)</f>
        <v>7500</v>
      </c>
      <c r="G19" s="170">
        <f t="shared" si="6"/>
        <v>0</v>
      </c>
      <c r="H19" s="203">
        <f t="shared" si="6"/>
        <v>0</v>
      </c>
      <c r="I19" s="203">
        <f t="shared" si="6"/>
        <v>0</v>
      </c>
      <c r="J19" s="203">
        <f t="shared" si="6"/>
        <v>0</v>
      </c>
      <c r="K19" s="203">
        <f t="shared" si="6"/>
        <v>0</v>
      </c>
      <c r="L19" s="203">
        <f t="shared" si="6"/>
        <v>0</v>
      </c>
      <c r="M19" s="203">
        <f t="shared" si="6"/>
        <v>0</v>
      </c>
      <c r="N19" s="203">
        <f t="shared" si="6"/>
        <v>0</v>
      </c>
      <c r="O19" s="203">
        <f t="shared" si="6"/>
        <v>7500</v>
      </c>
      <c r="P19" s="203">
        <f t="shared" si="6"/>
        <v>0</v>
      </c>
      <c r="Q19" s="203">
        <f t="shared" si="6"/>
        <v>0</v>
      </c>
    </row>
    <row r="20" spans="1:17" outlineLevel="3" x14ac:dyDescent="0.25">
      <c r="C20" s="197">
        <v>6010</v>
      </c>
      <c r="D20" s="33" t="s">
        <v>35</v>
      </c>
      <c r="E20" s="198">
        <v>123271</v>
      </c>
      <c r="F20" s="199">
        <f t="shared" ref="F20" si="7">SUM(H20:Q20)</f>
        <v>88605</v>
      </c>
      <c r="G20" s="46"/>
      <c r="H20" s="57">
        <v>61398</v>
      </c>
      <c r="I20" s="57">
        <v>27207</v>
      </c>
      <c r="J20" s="57"/>
      <c r="K20" s="57"/>
      <c r="L20" s="57"/>
      <c r="M20" s="57"/>
      <c r="N20" s="57"/>
      <c r="O20" s="57"/>
      <c r="P20" s="57"/>
      <c r="Q20" s="57"/>
    </row>
    <row r="21" spans="1:17" outlineLevel="2" x14ac:dyDescent="0.25">
      <c r="A21" s="200"/>
      <c r="B21" s="200"/>
      <c r="C21" s="87" t="s">
        <v>36</v>
      </c>
      <c r="D21" s="94"/>
      <c r="E21" s="89">
        <f>SUBTOTAL(9,E20:E20)</f>
        <v>123271</v>
      </c>
      <c r="F21" s="89">
        <f>SUBTOTAL(9,F20:F20)</f>
        <v>88605</v>
      </c>
      <c r="G21" s="94"/>
      <c r="H21" s="89">
        <f t="shared" ref="H21:Q21" si="8">SUBTOTAL(9,H20:H20)</f>
        <v>61398</v>
      </c>
      <c r="I21" s="89">
        <f t="shared" si="8"/>
        <v>27207</v>
      </c>
      <c r="J21" s="89">
        <f t="shared" si="8"/>
        <v>0</v>
      </c>
      <c r="K21" s="89">
        <f t="shared" si="8"/>
        <v>0</v>
      </c>
      <c r="L21" s="89">
        <f t="shared" si="8"/>
        <v>0</v>
      </c>
      <c r="M21" s="89">
        <f t="shared" si="8"/>
        <v>0</v>
      </c>
      <c r="N21" s="89">
        <f t="shared" si="8"/>
        <v>0</v>
      </c>
      <c r="O21" s="89">
        <f t="shared" si="8"/>
        <v>0</v>
      </c>
      <c r="P21" s="89">
        <f t="shared" si="8"/>
        <v>0</v>
      </c>
      <c r="Q21" s="89">
        <f t="shared" si="8"/>
        <v>0</v>
      </c>
    </row>
    <row r="22" spans="1:17" outlineLevel="3" x14ac:dyDescent="0.25">
      <c r="C22" s="197">
        <v>6421</v>
      </c>
      <c r="D22" s="33" t="s">
        <v>44</v>
      </c>
      <c r="E22" s="198">
        <v>2475</v>
      </c>
      <c r="F22" s="199">
        <f t="shared" ref="F22:F23" si="9">SUM(H22:Q22)</f>
        <v>3000</v>
      </c>
      <c r="G22" s="46"/>
      <c r="H22" s="57"/>
      <c r="I22" s="57"/>
      <c r="J22" s="57"/>
      <c r="K22" s="57"/>
      <c r="L22" s="57"/>
      <c r="M22" s="57"/>
      <c r="N22" s="57"/>
      <c r="O22" s="57"/>
      <c r="P22" s="57">
        <v>3000</v>
      </c>
      <c r="Q22" s="57"/>
    </row>
    <row r="23" spans="1:17" outlineLevel="3" x14ac:dyDescent="0.25">
      <c r="C23" s="197">
        <v>6440</v>
      </c>
      <c r="D23" s="33" t="s">
        <v>45</v>
      </c>
      <c r="E23" s="198">
        <v>2833.87</v>
      </c>
      <c r="F23" s="199">
        <f t="shared" si="9"/>
        <v>10000</v>
      </c>
      <c r="G23" s="46"/>
      <c r="H23" s="57">
        <v>10000</v>
      </c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2" x14ac:dyDescent="0.25">
      <c r="A24" s="200"/>
      <c r="B24" s="200"/>
      <c r="C24" s="94" t="s">
        <v>46</v>
      </c>
      <c r="D24" s="94"/>
      <c r="E24" s="89">
        <f>SUBTOTAL(9,E22:E23)</f>
        <v>5308.87</v>
      </c>
      <c r="F24" s="89">
        <f>SUBTOTAL(9,F22:F23)</f>
        <v>13000</v>
      </c>
      <c r="G24" s="94"/>
      <c r="H24" s="89">
        <f t="shared" ref="H24:Q24" si="10">SUBTOTAL(9,H22:H23)</f>
        <v>10000</v>
      </c>
      <c r="I24" s="89">
        <f t="shared" si="10"/>
        <v>0</v>
      </c>
      <c r="J24" s="89">
        <f t="shared" si="10"/>
        <v>0</v>
      </c>
      <c r="K24" s="89">
        <f t="shared" si="10"/>
        <v>0</v>
      </c>
      <c r="L24" s="89">
        <f t="shared" si="10"/>
        <v>0</v>
      </c>
      <c r="M24" s="89">
        <f t="shared" si="10"/>
        <v>0</v>
      </c>
      <c r="N24" s="89">
        <f t="shared" si="10"/>
        <v>0</v>
      </c>
      <c r="O24" s="89">
        <f t="shared" si="10"/>
        <v>0</v>
      </c>
      <c r="P24" s="89">
        <f t="shared" si="10"/>
        <v>3000</v>
      </c>
      <c r="Q24" s="89">
        <f t="shared" si="10"/>
        <v>0</v>
      </c>
    </row>
    <row r="25" spans="1:17" outlineLevel="3" x14ac:dyDescent="0.25">
      <c r="C25" s="197">
        <v>6531</v>
      </c>
      <c r="D25" s="33" t="s">
        <v>47</v>
      </c>
      <c r="E25" s="198">
        <v>40027.949999999997</v>
      </c>
      <c r="F25" s="199">
        <f t="shared" ref="F25:F27" si="11">SUM(H25:Q25)</f>
        <v>40000</v>
      </c>
      <c r="G25" s="46"/>
      <c r="H25" s="57"/>
      <c r="I25" s="57"/>
      <c r="J25" s="57">
        <v>40000</v>
      </c>
      <c r="K25" s="57"/>
      <c r="L25" s="57"/>
      <c r="M25" s="57"/>
      <c r="N25" s="57"/>
      <c r="O25" s="57"/>
      <c r="P25" s="57"/>
      <c r="Q25" s="57"/>
    </row>
    <row r="26" spans="1:17" outlineLevel="3" x14ac:dyDescent="0.25">
      <c r="C26" s="197">
        <v>6532</v>
      </c>
      <c r="D26" s="33" t="s">
        <v>48</v>
      </c>
      <c r="E26" s="198">
        <v>28575.25</v>
      </c>
      <c r="F26" s="199">
        <f t="shared" si="11"/>
        <v>62000</v>
      </c>
      <c r="G26" s="46"/>
      <c r="H26" s="57"/>
      <c r="I26" s="57">
        <v>52000</v>
      </c>
      <c r="J26" s="57">
        <v>10000</v>
      </c>
      <c r="K26" s="57"/>
      <c r="L26" s="57"/>
      <c r="M26" s="57"/>
      <c r="N26" s="57"/>
      <c r="O26" s="57"/>
      <c r="P26" s="57"/>
      <c r="Q26" s="57"/>
    </row>
    <row r="27" spans="1:17" outlineLevel="3" x14ac:dyDescent="0.25">
      <c r="C27" s="197">
        <v>6540</v>
      </c>
      <c r="D27" s="33" t="s">
        <v>49</v>
      </c>
      <c r="E27" s="198">
        <v>66346.48</v>
      </c>
      <c r="F27" s="199">
        <f t="shared" si="11"/>
        <v>22000</v>
      </c>
      <c r="G27" s="46"/>
      <c r="H27" s="57">
        <v>2000</v>
      </c>
      <c r="I27" s="57"/>
      <c r="J27" s="57">
        <v>10000</v>
      </c>
      <c r="K27" s="57"/>
      <c r="L27" s="57"/>
      <c r="M27" s="57">
        <v>10000</v>
      </c>
      <c r="N27" s="57"/>
      <c r="O27" s="57"/>
      <c r="P27" s="57"/>
      <c r="Q27" s="57"/>
    </row>
    <row r="28" spans="1:17" outlineLevel="2" x14ac:dyDescent="0.25">
      <c r="A28" s="200"/>
      <c r="B28" s="200"/>
      <c r="C28" s="94" t="s">
        <v>50</v>
      </c>
      <c r="D28" s="94"/>
      <c r="E28" s="89">
        <f>SUBTOTAL(9,E25:E27)</f>
        <v>134949.68</v>
      </c>
      <c r="F28" s="89">
        <f>SUBTOTAL(9,F25:F27)</f>
        <v>124000</v>
      </c>
      <c r="G28" s="94"/>
      <c r="H28" s="89">
        <f t="shared" ref="H28:Q28" si="12">SUBTOTAL(9,H25:H27)</f>
        <v>2000</v>
      </c>
      <c r="I28" s="89">
        <f t="shared" si="12"/>
        <v>52000</v>
      </c>
      <c r="J28" s="89">
        <f t="shared" si="12"/>
        <v>60000</v>
      </c>
      <c r="K28" s="89">
        <f t="shared" si="12"/>
        <v>0</v>
      </c>
      <c r="L28" s="89">
        <f t="shared" si="12"/>
        <v>0</v>
      </c>
      <c r="M28" s="89">
        <f t="shared" si="12"/>
        <v>10000</v>
      </c>
      <c r="N28" s="89">
        <f t="shared" si="12"/>
        <v>0</v>
      </c>
      <c r="O28" s="89">
        <f t="shared" si="12"/>
        <v>0</v>
      </c>
      <c r="P28" s="89">
        <f t="shared" si="12"/>
        <v>0</v>
      </c>
      <c r="Q28" s="89">
        <f t="shared" si="12"/>
        <v>0</v>
      </c>
    </row>
    <row r="29" spans="1:17" outlineLevel="3" x14ac:dyDescent="0.25">
      <c r="C29" s="197">
        <v>6800</v>
      </c>
      <c r="D29" s="33" t="s">
        <v>58</v>
      </c>
      <c r="E29" s="198">
        <v>0</v>
      </c>
      <c r="F29" s="199">
        <f t="shared" ref="F29:F30" si="13">SUM(H29:Q29)</f>
        <v>500</v>
      </c>
      <c r="G29" s="46"/>
      <c r="H29" s="57"/>
      <c r="I29" s="57"/>
      <c r="J29" s="57"/>
      <c r="K29" s="57"/>
      <c r="L29" s="57"/>
      <c r="M29" s="57"/>
      <c r="N29" s="57"/>
      <c r="O29" s="57"/>
      <c r="P29" s="57">
        <v>500</v>
      </c>
      <c r="Q29" s="57"/>
    </row>
    <row r="30" spans="1:17" outlineLevel="3" x14ac:dyDescent="0.25">
      <c r="C30" s="197">
        <v>6890</v>
      </c>
      <c r="D30" s="33" t="s">
        <v>59</v>
      </c>
      <c r="E30" s="198">
        <v>3096</v>
      </c>
      <c r="F30" s="199">
        <f t="shared" si="13"/>
        <v>10000</v>
      </c>
      <c r="G30" s="46"/>
      <c r="H30" s="57"/>
      <c r="I30" s="57"/>
      <c r="J30" s="57"/>
      <c r="K30" s="57"/>
      <c r="L30" s="57"/>
      <c r="M30" s="57"/>
      <c r="N30" s="57"/>
      <c r="O30" s="57"/>
      <c r="P30" s="57"/>
      <c r="Q30" s="57">
        <v>10000</v>
      </c>
    </row>
    <row r="31" spans="1:17" outlineLevel="2" x14ac:dyDescent="0.25">
      <c r="A31" s="200"/>
      <c r="B31" s="200"/>
      <c r="C31" s="94" t="s">
        <v>60</v>
      </c>
      <c r="D31" s="94"/>
      <c r="E31" s="89">
        <f>SUBTOTAL(9,E29:E30)</f>
        <v>3096</v>
      </c>
      <c r="F31" s="89">
        <f>SUBTOTAL(9,F29:F30)</f>
        <v>10500</v>
      </c>
      <c r="G31" s="94"/>
      <c r="H31" s="89">
        <f t="shared" ref="H31:Q31" si="14">SUBTOTAL(9,H29:H29)</f>
        <v>0</v>
      </c>
      <c r="I31" s="89">
        <f t="shared" si="14"/>
        <v>0</v>
      </c>
      <c r="J31" s="89">
        <f t="shared" si="14"/>
        <v>0</v>
      </c>
      <c r="K31" s="89">
        <f t="shared" si="14"/>
        <v>0</v>
      </c>
      <c r="L31" s="89">
        <f t="shared" si="14"/>
        <v>0</v>
      </c>
      <c r="M31" s="89">
        <f t="shared" si="14"/>
        <v>0</v>
      </c>
      <c r="N31" s="89">
        <f t="shared" si="14"/>
        <v>0</v>
      </c>
      <c r="O31" s="89">
        <f t="shared" si="14"/>
        <v>0</v>
      </c>
      <c r="P31" s="89">
        <f t="shared" si="14"/>
        <v>500</v>
      </c>
      <c r="Q31" s="89">
        <f t="shared" si="14"/>
        <v>0</v>
      </c>
    </row>
    <row r="32" spans="1:17" outlineLevel="3" x14ac:dyDescent="0.25">
      <c r="C32" s="197">
        <v>6907</v>
      </c>
      <c r="D32" s="33" t="s">
        <v>62</v>
      </c>
      <c r="E32" s="198">
        <v>18245.48</v>
      </c>
      <c r="F32" s="199">
        <f t="shared" ref="F32" si="15">SUM(H32:Q32)</f>
        <v>20000</v>
      </c>
      <c r="G32" s="46"/>
      <c r="H32" s="57"/>
      <c r="I32" s="57"/>
      <c r="J32" s="57"/>
      <c r="K32" s="57"/>
      <c r="L32" s="57"/>
      <c r="M32" s="57"/>
      <c r="N32" s="57"/>
      <c r="O32" s="57">
        <v>15500</v>
      </c>
      <c r="P32" s="57">
        <v>4500</v>
      </c>
      <c r="Q32" s="57"/>
    </row>
    <row r="33" spans="1:17" outlineLevel="2" x14ac:dyDescent="0.25">
      <c r="A33" s="200"/>
      <c r="B33" s="200"/>
      <c r="C33" s="94" t="s">
        <v>64</v>
      </c>
      <c r="D33" s="94"/>
      <c r="E33" s="89">
        <f>SUBTOTAL(9,E32:E32)</f>
        <v>18245.48</v>
      </c>
      <c r="F33" s="89">
        <f>SUBTOTAL(9,F32:F32)</f>
        <v>20000</v>
      </c>
      <c r="G33" s="94"/>
      <c r="H33" s="89">
        <f t="shared" ref="H33:Q33" si="16">SUBTOTAL(9,H32:H32)</f>
        <v>0</v>
      </c>
      <c r="I33" s="89">
        <f t="shared" si="16"/>
        <v>0</v>
      </c>
      <c r="J33" s="89">
        <f t="shared" si="16"/>
        <v>0</v>
      </c>
      <c r="K33" s="89">
        <f t="shared" si="16"/>
        <v>0</v>
      </c>
      <c r="L33" s="89">
        <f t="shared" si="16"/>
        <v>0</v>
      </c>
      <c r="M33" s="89">
        <f t="shared" si="16"/>
        <v>0</v>
      </c>
      <c r="N33" s="89">
        <f t="shared" si="16"/>
        <v>0</v>
      </c>
      <c r="O33" s="89">
        <f t="shared" si="16"/>
        <v>15500</v>
      </c>
      <c r="P33" s="89">
        <f t="shared" si="16"/>
        <v>4500</v>
      </c>
      <c r="Q33" s="89">
        <f t="shared" si="16"/>
        <v>0</v>
      </c>
    </row>
    <row r="34" spans="1:17" outlineLevel="1" x14ac:dyDescent="0.25">
      <c r="A34" s="200"/>
      <c r="B34" s="200"/>
      <c r="C34" s="202" t="s">
        <v>65</v>
      </c>
      <c r="D34" s="202"/>
      <c r="E34" s="170">
        <f>SUBTOTAL(9,E20:E33)</f>
        <v>284871.02999999997</v>
      </c>
      <c r="F34" s="170">
        <f t="shared" ref="F34:Q34" si="17">SUBTOTAL(9,F20:F33)</f>
        <v>256105</v>
      </c>
      <c r="G34" s="170">
        <f t="shared" si="17"/>
        <v>0</v>
      </c>
      <c r="H34" s="203">
        <f t="shared" si="17"/>
        <v>73398</v>
      </c>
      <c r="I34" s="203">
        <f t="shared" si="17"/>
        <v>79207</v>
      </c>
      <c r="J34" s="203">
        <f t="shared" si="17"/>
        <v>60000</v>
      </c>
      <c r="K34" s="203">
        <f t="shared" si="17"/>
        <v>0</v>
      </c>
      <c r="L34" s="203">
        <f t="shared" si="17"/>
        <v>0</v>
      </c>
      <c r="M34" s="203">
        <f t="shared" si="17"/>
        <v>10000</v>
      </c>
      <c r="N34" s="203">
        <f t="shared" si="17"/>
        <v>0</v>
      </c>
      <c r="O34" s="203">
        <f t="shared" si="17"/>
        <v>15500</v>
      </c>
      <c r="P34" s="203">
        <f t="shared" si="17"/>
        <v>8000</v>
      </c>
      <c r="Q34" s="203">
        <f t="shared" si="17"/>
        <v>10000</v>
      </c>
    </row>
    <row r="35" spans="1:17" outlineLevel="3" x14ac:dyDescent="0.25">
      <c r="C35" s="197">
        <v>7000</v>
      </c>
      <c r="D35" s="33" t="s">
        <v>66</v>
      </c>
      <c r="E35" s="198">
        <v>23380.23</v>
      </c>
      <c r="F35" s="199">
        <f t="shared" ref="F35:F38" si="18">SUM(H35:Q35)</f>
        <v>54000</v>
      </c>
      <c r="G35" s="46"/>
      <c r="H35" s="57">
        <v>14000</v>
      </c>
      <c r="I35" s="57">
        <v>40000</v>
      </c>
      <c r="J35" s="57"/>
      <c r="K35" s="57"/>
      <c r="L35" s="57"/>
      <c r="M35" s="57"/>
      <c r="N35" s="57"/>
      <c r="O35" s="57"/>
      <c r="P35" s="57"/>
      <c r="Q35" s="57"/>
    </row>
    <row r="36" spans="1:17" outlineLevel="3" x14ac:dyDescent="0.25">
      <c r="C36" s="197">
        <v>7020</v>
      </c>
      <c r="D36" s="33" t="s">
        <v>67</v>
      </c>
      <c r="E36" s="198">
        <v>38698</v>
      </c>
      <c r="F36" s="199">
        <f t="shared" si="18"/>
        <v>45000</v>
      </c>
      <c r="G36" s="46"/>
      <c r="H36" s="57">
        <v>10000</v>
      </c>
      <c r="I36" s="57">
        <v>35000</v>
      </c>
      <c r="J36" s="57"/>
      <c r="K36" s="57"/>
      <c r="L36" s="57"/>
      <c r="M36" s="57"/>
      <c r="N36" s="57"/>
      <c r="O36" s="57"/>
      <c r="P36" s="57"/>
      <c r="Q36" s="57"/>
    </row>
    <row r="37" spans="1:17" outlineLevel="3" x14ac:dyDescent="0.25">
      <c r="C37" s="197">
        <v>7040</v>
      </c>
      <c r="D37" s="33" t="s">
        <v>68</v>
      </c>
      <c r="E37" s="198">
        <v>46101</v>
      </c>
      <c r="F37" s="199">
        <f t="shared" si="18"/>
        <v>47000</v>
      </c>
      <c r="G37" s="46"/>
      <c r="H37" s="57">
        <v>12000</v>
      </c>
      <c r="I37" s="57">
        <v>35000</v>
      </c>
      <c r="J37" s="57"/>
      <c r="K37" s="57"/>
      <c r="L37" s="57"/>
      <c r="M37" s="57"/>
      <c r="N37" s="57"/>
      <c r="O37" s="57"/>
      <c r="P37" s="57"/>
      <c r="Q37" s="57"/>
    </row>
    <row r="38" spans="1:17" outlineLevel="3" x14ac:dyDescent="0.25">
      <c r="C38" s="197">
        <v>7051</v>
      </c>
      <c r="D38" s="33" t="s">
        <v>69</v>
      </c>
      <c r="E38" s="198">
        <v>7627.18</v>
      </c>
      <c r="F38" s="199">
        <f t="shared" si="18"/>
        <v>10000</v>
      </c>
      <c r="G38" s="46"/>
      <c r="H38" s="57">
        <v>10000</v>
      </c>
      <c r="I38" s="57"/>
      <c r="J38" s="57"/>
      <c r="K38" s="57"/>
      <c r="L38" s="57"/>
      <c r="M38" s="57"/>
      <c r="N38" s="57"/>
      <c r="O38" s="57"/>
      <c r="P38" s="57"/>
      <c r="Q38" s="57"/>
    </row>
    <row r="39" spans="1:17" outlineLevel="2" x14ac:dyDescent="0.25">
      <c r="A39" s="200"/>
      <c r="B39" s="200"/>
      <c r="C39" s="94" t="s">
        <v>70</v>
      </c>
      <c r="D39" s="94"/>
      <c r="E39" s="89">
        <f>SUBTOTAL(9,E35:E38)</f>
        <v>115806.41</v>
      </c>
      <c r="F39" s="89">
        <f>SUBTOTAL(9,F35:F38)</f>
        <v>156000</v>
      </c>
      <c r="G39" s="94"/>
      <c r="H39" s="89">
        <f t="shared" ref="H39:Q39" si="19">SUBTOTAL(9,H35:H38)</f>
        <v>46000</v>
      </c>
      <c r="I39" s="89">
        <f t="shared" si="19"/>
        <v>110000</v>
      </c>
      <c r="J39" s="89">
        <f t="shared" si="19"/>
        <v>0</v>
      </c>
      <c r="K39" s="89">
        <f t="shared" si="19"/>
        <v>0</v>
      </c>
      <c r="L39" s="89">
        <f t="shared" si="19"/>
        <v>0</v>
      </c>
      <c r="M39" s="89">
        <f t="shared" si="19"/>
        <v>0</v>
      </c>
      <c r="N39" s="89">
        <f t="shared" si="19"/>
        <v>0</v>
      </c>
      <c r="O39" s="89">
        <f t="shared" si="19"/>
        <v>0</v>
      </c>
      <c r="P39" s="89">
        <f t="shared" si="19"/>
        <v>0</v>
      </c>
      <c r="Q39" s="89">
        <f t="shared" si="19"/>
        <v>0</v>
      </c>
    </row>
    <row r="40" spans="1:17" outlineLevel="3" x14ac:dyDescent="0.25">
      <c r="C40" s="197">
        <v>7102</v>
      </c>
      <c r="D40" s="33" t="s">
        <v>72</v>
      </c>
      <c r="E40" s="198">
        <v>16616.29</v>
      </c>
      <c r="F40" s="199">
        <f t="shared" ref="F40:F42" si="20">SUM(H40:Q40)</f>
        <v>17500</v>
      </c>
      <c r="G40" s="46"/>
      <c r="H40" s="57"/>
      <c r="I40" s="57"/>
      <c r="J40" s="57"/>
      <c r="K40" s="57"/>
      <c r="L40" s="57"/>
      <c r="M40" s="57"/>
      <c r="N40" s="57"/>
      <c r="O40" s="57">
        <v>17500</v>
      </c>
      <c r="P40" s="57"/>
      <c r="Q40" s="57"/>
    </row>
    <row r="41" spans="1:17" outlineLevel="3" x14ac:dyDescent="0.25">
      <c r="C41" s="197">
        <v>7141</v>
      </c>
      <c r="D41" s="33" t="s">
        <v>73</v>
      </c>
      <c r="E41" s="198">
        <v>31317.17</v>
      </c>
      <c r="F41" s="199">
        <f t="shared" si="20"/>
        <v>20000</v>
      </c>
      <c r="G41" s="46"/>
      <c r="H41" s="57"/>
      <c r="I41" s="57"/>
      <c r="J41" s="57"/>
      <c r="K41" s="57"/>
      <c r="L41" s="57"/>
      <c r="M41" s="57"/>
      <c r="N41" s="57">
        <v>5000</v>
      </c>
      <c r="O41" s="57"/>
      <c r="P41" s="57"/>
      <c r="Q41" s="57">
        <v>15000</v>
      </c>
    </row>
    <row r="42" spans="1:17" outlineLevel="3" x14ac:dyDescent="0.25">
      <c r="C42" s="197">
        <v>7142</v>
      </c>
      <c r="D42" s="33" t="s">
        <v>74</v>
      </c>
      <c r="E42" s="198">
        <v>1648.16</v>
      </c>
      <c r="F42" s="199">
        <f t="shared" si="20"/>
        <v>5000</v>
      </c>
      <c r="G42" s="46"/>
      <c r="H42" s="57"/>
      <c r="I42" s="57"/>
      <c r="J42" s="57"/>
      <c r="K42" s="57"/>
      <c r="L42" s="57"/>
      <c r="M42" s="57"/>
      <c r="N42" s="57"/>
      <c r="O42" s="57">
        <v>5000</v>
      </c>
      <c r="P42" s="57"/>
      <c r="Q42" s="57"/>
    </row>
    <row r="43" spans="1:17" outlineLevel="2" x14ac:dyDescent="0.25">
      <c r="A43" s="200"/>
      <c r="B43" s="200"/>
      <c r="C43" s="94" t="s">
        <v>75</v>
      </c>
      <c r="D43" s="94"/>
      <c r="E43" s="89">
        <f>SUBTOTAL(9,E40:E42)</f>
        <v>49581.62</v>
      </c>
      <c r="F43" s="89">
        <f>SUBTOTAL(9,F40:F42)</f>
        <v>42500</v>
      </c>
      <c r="G43" s="94"/>
      <c r="H43" s="89">
        <f t="shared" ref="H43:Q43" si="21">SUBTOTAL(9,H40:H42)</f>
        <v>0</v>
      </c>
      <c r="I43" s="89">
        <f t="shared" si="21"/>
        <v>0</v>
      </c>
      <c r="J43" s="89">
        <f t="shared" si="21"/>
        <v>0</v>
      </c>
      <c r="K43" s="89">
        <f t="shared" si="21"/>
        <v>0</v>
      </c>
      <c r="L43" s="89">
        <f t="shared" si="21"/>
        <v>0</v>
      </c>
      <c r="M43" s="89">
        <f t="shared" si="21"/>
        <v>0</v>
      </c>
      <c r="N43" s="89">
        <f t="shared" si="21"/>
        <v>5000</v>
      </c>
      <c r="O43" s="89">
        <f t="shared" si="21"/>
        <v>22500</v>
      </c>
      <c r="P43" s="89">
        <f t="shared" si="21"/>
        <v>0</v>
      </c>
      <c r="Q43" s="89">
        <f t="shared" si="21"/>
        <v>15000</v>
      </c>
    </row>
    <row r="44" spans="1:17" outlineLevel="3" x14ac:dyDescent="0.25">
      <c r="C44" s="197">
        <v>7400</v>
      </c>
      <c r="D44" s="33" t="s">
        <v>79</v>
      </c>
      <c r="E44" s="198">
        <v>3600</v>
      </c>
      <c r="F44" s="199">
        <f t="shared" ref="F44:F45" si="22">SUM(H44:Q44)</f>
        <v>3600</v>
      </c>
      <c r="G44" s="46"/>
      <c r="H44" s="57">
        <v>3600</v>
      </c>
      <c r="I44" s="57"/>
      <c r="J44" s="57"/>
      <c r="K44" s="57"/>
      <c r="L44" s="57"/>
      <c r="M44" s="57"/>
      <c r="N44" s="57"/>
      <c r="O44" s="57"/>
      <c r="P44" s="57"/>
      <c r="Q44" s="57"/>
    </row>
    <row r="45" spans="1:17" outlineLevel="3" x14ac:dyDescent="0.25">
      <c r="C45" s="197">
        <v>7420</v>
      </c>
      <c r="D45" s="33" t="s">
        <v>80</v>
      </c>
      <c r="E45" s="198">
        <v>2900</v>
      </c>
      <c r="F45" s="199">
        <f t="shared" si="22"/>
        <v>10000</v>
      </c>
      <c r="G45" s="46"/>
      <c r="H45" s="57"/>
      <c r="I45" s="57"/>
      <c r="J45" s="57"/>
      <c r="K45" s="57"/>
      <c r="L45" s="57"/>
      <c r="M45" s="57"/>
      <c r="N45" s="57"/>
      <c r="O45" s="57"/>
      <c r="P45" s="57">
        <v>10000</v>
      </c>
      <c r="Q45" s="57"/>
    </row>
    <row r="46" spans="1:17" outlineLevel="2" x14ac:dyDescent="0.25">
      <c r="A46" s="200"/>
      <c r="B46" s="200"/>
      <c r="C46" s="94" t="s">
        <v>81</v>
      </c>
      <c r="D46" s="94"/>
      <c r="E46" s="89">
        <f>SUBTOTAL(9,E44:E45)</f>
        <v>6500</v>
      </c>
      <c r="F46" s="89">
        <f>SUBTOTAL(9,F44:F45)</f>
        <v>13600</v>
      </c>
      <c r="G46" s="94"/>
      <c r="H46" s="89">
        <f t="shared" ref="H46:Q46" si="23">SUBTOTAL(9,H44:H45)</f>
        <v>3600</v>
      </c>
      <c r="I46" s="89">
        <f t="shared" si="23"/>
        <v>0</v>
      </c>
      <c r="J46" s="89">
        <f t="shared" si="23"/>
        <v>0</v>
      </c>
      <c r="K46" s="89">
        <f t="shared" si="23"/>
        <v>0</v>
      </c>
      <c r="L46" s="89">
        <f t="shared" si="23"/>
        <v>0</v>
      </c>
      <c r="M46" s="89">
        <f t="shared" si="23"/>
        <v>0</v>
      </c>
      <c r="N46" s="89">
        <f t="shared" si="23"/>
        <v>0</v>
      </c>
      <c r="O46" s="89">
        <f t="shared" si="23"/>
        <v>0</v>
      </c>
      <c r="P46" s="89">
        <f t="shared" si="23"/>
        <v>10000</v>
      </c>
      <c r="Q46" s="89">
        <f t="shared" si="23"/>
        <v>0</v>
      </c>
    </row>
    <row r="47" spans="1:17" outlineLevel="3" x14ac:dyDescent="0.25">
      <c r="C47" s="197">
        <v>7500</v>
      </c>
      <c r="D47" s="33" t="s">
        <v>82</v>
      </c>
      <c r="E47" s="198">
        <v>2981</v>
      </c>
      <c r="F47" s="199">
        <f t="shared" ref="F47" si="24">SUM(H47:Q47)</f>
        <v>5000</v>
      </c>
      <c r="G47" s="46"/>
      <c r="H47" s="57"/>
      <c r="I47" s="57"/>
      <c r="J47" s="57"/>
      <c r="K47" s="57"/>
      <c r="L47" s="57"/>
      <c r="M47" s="57"/>
      <c r="N47" s="57"/>
      <c r="O47" s="57"/>
      <c r="P47" s="57">
        <v>5000</v>
      </c>
      <c r="Q47" s="57"/>
    </row>
    <row r="48" spans="1:17" outlineLevel="2" x14ac:dyDescent="0.25">
      <c r="A48" s="200"/>
      <c r="B48" s="200"/>
      <c r="C48" s="94" t="s">
        <v>83</v>
      </c>
      <c r="D48" s="94"/>
      <c r="E48" s="89">
        <f>SUBTOTAL(9,E47:E47)</f>
        <v>2981</v>
      </c>
      <c r="F48" s="89">
        <f>SUBTOTAL(9,F47:F47)</f>
        <v>5000</v>
      </c>
      <c r="G48" s="94"/>
      <c r="H48" s="89">
        <f t="shared" ref="H48:Q48" si="25">SUBTOTAL(9,H47:H47)</f>
        <v>0</v>
      </c>
      <c r="I48" s="89">
        <f t="shared" si="25"/>
        <v>0</v>
      </c>
      <c r="J48" s="89">
        <f t="shared" si="25"/>
        <v>0</v>
      </c>
      <c r="K48" s="89">
        <f t="shared" si="25"/>
        <v>0</v>
      </c>
      <c r="L48" s="89">
        <f t="shared" si="25"/>
        <v>0</v>
      </c>
      <c r="M48" s="89">
        <f t="shared" si="25"/>
        <v>0</v>
      </c>
      <c r="N48" s="89">
        <f t="shared" si="25"/>
        <v>0</v>
      </c>
      <c r="O48" s="89">
        <f t="shared" si="25"/>
        <v>0</v>
      </c>
      <c r="P48" s="89">
        <f t="shared" si="25"/>
        <v>5000</v>
      </c>
      <c r="Q48" s="89">
        <f t="shared" si="25"/>
        <v>0</v>
      </c>
    </row>
    <row r="49" spans="1:17" outlineLevel="3" x14ac:dyDescent="0.25">
      <c r="C49" s="197">
        <v>7710</v>
      </c>
      <c r="D49" s="33" t="s">
        <v>84</v>
      </c>
      <c r="E49" s="198">
        <v>52139.98</v>
      </c>
      <c r="F49" s="199">
        <f t="shared" ref="F49:F53" si="26">SUM(H49:Q49)</f>
        <v>44000</v>
      </c>
      <c r="G49" s="46"/>
      <c r="H49" s="57"/>
      <c r="I49" s="57"/>
      <c r="J49" s="57"/>
      <c r="K49" s="57">
        <v>5000</v>
      </c>
      <c r="L49" s="57"/>
      <c r="M49" s="57">
        <v>6000</v>
      </c>
      <c r="N49" s="57"/>
      <c r="O49" s="57"/>
      <c r="P49" s="57">
        <v>30000</v>
      </c>
      <c r="Q49" s="57">
        <v>3000</v>
      </c>
    </row>
    <row r="50" spans="1:17" outlineLevel="3" x14ac:dyDescent="0.25">
      <c r="C50" s="197">
        <v>7720</v>
      </c>
      <c r="D50" s="33" t="s">
        <v>85</v>
      </c>
      <c r="E50" s="198">
        <v>54663</v>
      </c>
      <c r="F50" s="199">
        <f t="shared" si="26"/>
        <v>60000</v>
      </c>
      <c r="G50" s="46"/>
      <c r="H50" s="57"/>
      <c r="I50" s="57"/>
      <c r="J50" s="57"/>
      <c r="K50" s="57"/>
      <c r="L50" s="57"/>
      <c r="M50" s="57"/>
      <c r="N50" s="57">
        <v>50000</v>
      </c>
      <c r="O50" s="57"/>
      <c r="P50" s="57"/>
      <c r="Q50" s="57">
        <v>10000</v>
      </c>
    </row>
    <row r="51" spans="1:17" outlineLevel="3" x14ac:dyDescent="0.25">
      <c r="C51" s="197">
        <v>7721</v>
      </c>
      <c r="D51" s="33" t="s">
        <v>86</v>
      </c>
      <c r="E51" s="198">
        <v>11609.78</v>
      </c>
      <c r="F51" s="199">
        <f t="shared" si="26"/>
        <v>27700</v>
      </c>
      <c r="G51" s="46"/>
      <c r="H51" s="57"/>
      <c r="I51" s="57"/>
      <c r="J51" s="57"/>
      <c r="K51" s="57"/>
      <c r="L51" s="57"/>
      <c r="M51" s="57"/>
      <c r="N51" s="57"/>
      <c r="O51" s="57"/>
      <c r="P51" s="57"/>
      <c r="Q51" s="57">
        <v>27700</v>
      </c>
    </row>
    <row r="52" spans="1:17" outlineLevel="3" x14ac:dyDescent="0.25">
      <c r="C52" s="197">
        <v>7770</v>
      </c>
      <c r="D52" s="33" t="s">
        <v>87</v>
      </c>
      <c r="E52" s="198">
        <v>2441.91</v>
      </c>
      <c r="F52" s="199">
        <f t="shared" si="26"/>
        <v>2500</v>
      </c>
      <c r="G52" s="46"/>
      <c r="H52" s="57"/>
      <c r="I52" s="57"/>
      <c r="J52" s="57"/>
      <c r="K52" s="57"/>
      <c r="L52" s="57"/>
      <c r="M52" s="57"/>
      <c r="N52" s="57"/>
      <c r="O52" s="57"/>
      <c r="P52" s="57">
        <v>2500</v>
      </c>
      <c r="Q52" s="57"/>
    </row>
    <row r="53" spans="1:17" outlineLevel="3" x14ac:dyDescent="0.25">
      <c r="C53" s="197">
        <v>7779</v>
      </c>
      <c r="D53" s="33" t="s">
        <v>88</v>
      </c>
      <c r="E53" s="198">
        <v>-0.92</v>
      </c>
      <c r="F53" s="199">
        <f t="shared" si="26"/>
        <v>0</v>
      </c>
      <c r="G53" s="46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outlineLevel="2" x14ac:dyDescent="0.25">
      <c r="A54" s="200"/>
      <c r="B54" s="200"/>
      <c r="C54" s="94" t="s">
        <v>89</v>
      </c>
      <c r="D54" s="94"/>
      <c r="E54" s="89">
        <f>SUBTOTAL(9,E49:E53)</f>
        <v>120853.75000000001</v>
      </c>
      <c r="F54" s="89">
        <f>SUBTOTAL(9,F49:F53)</f>
        <v>134200</v>
      </c>
      <c r="G54" s="94"/>
      <c r="H54" s="89">
        <f t="shared" ref="H54:Q54" si="27">SUBTOTAL(9,H49:H53)</f>
        <v>0</v>
      </c>
      <c r="I54" s="89">
        <f t="shared" si="27"/>
        <v>0</v>
      </c>
      <c r="J54" s="89">
        <f t="shared" si="27"/>
        <v>0</v>
      </c>
      <c r="K54" s="89">
        <f t="shared" si="27"/>
        <v>5000</v>
      </c>
      <c r="L54" s="89">
        <f t="shared" si="27"/>
        <v>0</v>
      </c>
      <c r="M54" s="89">
        <f t="shared" si="27"/>
        <v>6000</v>
      </c>
      <c r="N54" s="89">
        <f t="shared" si="27"/>
        <v>50000</v>
      </c>
      <c r="O54" s="89">
        <f t="shared" si="27"/>
        <v>0</v>
      </c>
      <c r="P54" s="89">
        <f t="shared" si="27"/>
        <v>32500</v>
      </c>
      <c r="Q54" s="89">
        <f t="shared" si="27"/>
        <v>40700</v>
      </c>
    </row>
    <row r="55" spans="1:17" outlineLevel="1" x14ac:dyDescent="0.25">
      <c r="A55" s="200"/>
      <c r="B55" s="200"/>
      <c r="C55" s="202" t="s">
        <v>92</v>
      </c>
      <c r="D55" s="202"/>
      <c r="E55" s="170">
        <f>SUBTOTAL(9,E35:E54)</f>
        <v>295722.78000000003</v>
      </c>
      <c r="F55" s="170">
        <f t="shared" ref="F55:P55" si="28">SUBTOTAL(9,F35:F54)</f>
        <v>351300</v>
      </c>
      <c r="G55" s="170">
        <f t="shared" si="28"/>
        <v>0</v>
      </c>
      <c r="H55" s="203">
        <f t="shared" si="28"/>
        <v>49600</v>
      </c>
      <c r="I55" s="203">
        <f t="shared" si="28"/>
        <v>110000</v>
      </c>
      <c r="J55" s="203">
        <f t="shared" si="28"/>
        <v>0</v>
      </c>
      <c r="K55" s="203">
        <f t="shared" si="28"/>
        <v>5000</v>
      </c>
      <c r="L55" s="203">
        <f t="shared" si="28"/>
        <v>0</v>
      </c>
      <c r="M55" s="203">
        <f t="shared" si="28"/>
        <v>6000</v>
      </c>
      <c r="N55" s="203">
        <f t="shared" si="28"/>
        <v>55000</v>
      </c>
      <c r="O55" s="203">
        <f t="shared" si="28"/>
        <v>22500</v>
      </c>
      <c r="P55" s="203">
        <f t="shared" si="28"/>
        <v>47500</v>
      </c>
      <c r="Q55" s="203">
        <f>SUBTOTAL(9,Q35:Q54)</f>
        <v>55700</v>
      </c>
    </row>
    <row r="56" spans="1:17" outlineLevel="3" x14ac:dyDescent="0.25">
      <c r="C56" s="197">
        <v>8050</v>
      </c>
      <c r="D56" s="33" t="s">
        <v>93</v>
      </c>
      <c r="E56" s="198">
        <v>0</v>
      </c>
      <c r="F56" s="199">
        <f t="shared" ref="F56:F58" si="29">SUM(H56:Q56)</f>
        <v>-300</v>
      </c>
      <c r="G56" s="46"/>
      <c r="H56" s="57"/>
      <c r="I56" s="57"/>
      <c r="J56" s="57"/>
      <c r="K56" s="57"/>
      <c r="L56" s="57"/>
      <c r="M56" s="57"/>
      <c r="N56" s="57"/>
      <c r="O56" s="57"/>
      <c r="P56" s="57">
        <v>-300</v>
      </c>
      <c r="Q56" s="57"/>
    </row>
    <row r="57" spans="1:17" outlineLevel="3" x14ac:dyDescent="0.25">
      <c r="C57" s="197">
        <v>8051</v>
      </c>
      <c r="D57" s="33" t="s">
        <v>94</v>
      </c>
      <c r="E57" s="198">
        <v>-11167.28</v>
      </c>
      <c r="F57" s="199">
        <f t="shared" si="29"/>
        <v>-2000</v>
      </c>
      <c r="G57" s="46"/>
      <c r="H57" s="57"/>
      <c r="I57" s="57"/>
      <c r="J57" s="57"/>
      <c r="K57" s="57"/>
      <c r="L57" s="57"/>
      <c r="M57" s="57"/>
      <c r="N57" s="57"/>
      <c r="O57" s="57"/>
      <c r="P57" s="57">
        <v>-2000</v>
      </c>
      <c r="Q57" s="57"/>
    </row>
    <row r="58" spans="1:17" outlineLevel="3" x14ac:dyDescent="0.25">
      <c r="C58" s="197">
        <v>8070</v>
      </c>
      <c r="D58" s="33" t="s">
        <v>95</v>
      </c>
      <c r="E58" s="198">
        <v>-323</v>
      </c>
      <c r="F58" s="199">
        <f t="shared" si="29"/>
        <v>-300</v>
      </c>
      <c r="G58" s="46"/>
      <c r="H58" s="57"/>
      <c r="I58" s="57"/>
      <c r="J58" s="57"/>
      <c r="K58" s="57"/>
      <c r="L58" s="57"/>
      <c r="M58" s="57"/>
      <c r="N58" s="57"/>
      <c r="O58" s="57"/>
      <c r="P58" s="57">
        <v>-300</v>
      </c>
      <c r="Q58" s="199"/>
    </row>
    <row r="59" spans="1:17" outlineLevel="2" x14ac:dyDescent="0.25">
      <c r="A59" s="200"/>
      <c r="B59" s="200"/>
      <c r="C59" s="94" t="s">
        <v>96</v>
      </c>
      <c r="D59" s="94"/>
      <c r="E59" s="89">
        <f>SUBTOTAL(9,E56:E58)</f>
        <v>-11490.28</v>
      </c>
      <c r="F59" s="89">
        <f>SUBTOTAL(9,F56:F58)</f>
        <v>-2600</v>
      </c>
      <c r="G59" s="89">
        <f t="shared" ref="G59:Q59" si="30">SUBTOTAL(9,G56:G58)</f>
        <v>0</v>
      </c>
      <c r="H59" s="96">
        <f t="shared" si="30"/>
        <v>0</v>
      </c>
      <c r="I59" s="88">
        <f t="shared" si="30"/>
        <v>0</v>
      </c>
      <c r="J59" s="88">
        <f t="shared" si="30"/>
        <v>0</v>
      </c>
      <c r="K59" s="88">
        <f t="shared" si="30"/>
        <v>0</v>
      </c>
      <c r="L59" s="88">
        <f t="shared" si="30"/>
        <v>0</v>
      </c>
      <c r="M59" s="88">
        <f t="shared" si="30"/>
        <v>0</v>
      </c>
      <c r="N59" s="88">
        <f t="shared" si="30"/>
        <v>0</v>
      </c>
      <c r="O59" s="88">
        <f t="shared" si="30"/>
        <v>0</v>
      </c>
      <c r="P59" s="88">
        <f t="shared" si="30"/>
        <v>-2600</v>
      </c>
      <c r="Q59" s="88">
        <f t="shared" si="30"/>
        <v>0</v>
      </c>
    </row>
    <row r="60" spans="1:17" outlineLevel="3" x14ac:dyDescent="0.25">
      <c r="C60" s="197">
        <v>8930</v>
      </c>
      <c r="D60" s="33" t="s">
        <v>98</v>
      </c>
      <c r="E60" s="198">
        <v>200000</v>
      </c>
      <c r="F60" s="199">
        <f t="shared" ref="F60" si="31">SUM(H60:Q60)</f>
        <v>0</v>
      </c>
      <c r="G60" s="46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outlineLevel="2" x14ac:dyDescent="0.25">
      <c r="A61" s="200"/>
      <c r="B61" s="200"/>
      <c r="C61" s="94" t="s">
        <v>99</v>
      </c>
      <c r="D61" s="94"/>
      <c r="E61" s="89">
        <f>SUBTOTAL(9,E60:E60)</f>
        <v>200000</v>
      </c>
      <c r="F61" s="89">
        <f>SUBTOTAL(9,F60:F60)</f>
        <v>0</v>
      </c>
      <c r="G61" s="94"/>
      <c r="H61" s="89">
        <f t="shared" ref="H61:Q61" si="32">SUBTOTAL(9,H56:H58)</f>
        <v>0</v>
      </c>
      <c r="I61" s="89">
        <f t="shared" si="32"/>
        <v>0</v>
      </c>
      <c r="J61" s="89">
        <f t="shared" si="32"/>
        <v>0</v>
      </c>
      <c r="K61" s="89">
        <f t="shared" si="32"/>
        <v>0</v>
      </c>
      <c r="L61" s="89">
        <f t="shared" si="32"/>
        <v>0</v>
      </c>
      <c r="M61" s="89">
        <f t="shared" si="32"/>
        <v>0</v>
      </c>
      <c r="N61" s="89">
        <f t="shared" si="32"/>
        <v>0</v>
      </c>
      <c r="O61" s="89">
        <f t="shared" si="32"/>
        <v>0</v>
      </c>
      <c r="P61" s="89">
        <f t="shared" si="32"/>
        <v>-2600</v>
      </c>
      <c r="Q61" s="89">
        <f t="shared" si="32"/>
        <v>0</v>
      </c>
    </row>
    <row r="62" spans="1:17" outlineLevel="1" x14ac:dyDescent="0.25">
      <c r="A62" s="200"/>
      <c r="B62" s="200"/>
      <c r="C62" s="202" t="s">
        <v>100</v>
      </c>
      <c r="D62" s="202"/>
      <c r="E62" s="170">
        <f>SUBTOTAL(9,E56:E61)</f>
        <v>188509.72</v>
      </c>
      <c r="F62" s="170">
        <f t="shared" ref="F62:Q62" si="33">SUBTOTAL(9,F56:F61)</f>
        <v>-2600</v>
      </c>
      <c r="G62" s="170">
        <f t="shared" si="33"/>
        <v>0</v>
      </c>
      <c r="H62" s="203">
        <f t="shared" si="33"/>
        <v>0</v>
      </c>
      <c r="I62" s="203">
        <f t="shared" si="33"/>
        <v>0</v>
      </c>
      <c r="J62" s="203">
        <f t="shared" si="33"/>
        <v>0</v>
      </c>
      <c r="K62" s="203">
        <f t="shared" si="33"/>
        <v>0</v>
      </c>
      <c r="L62" s="203">
        <f t="shared" si="33"/>
        <v>0</v>
      </c>
      <c r="M62" s="203">
        <f t="shared" si="33"/>
        <v>0</v>
      </c>
      <c r="N62" s="203">
        <f t="shared" si="33"/>
        <v>0</v>
      </c>
      <c r="O62" s="203">
        <f t="shared" si="33"/>
        <v>0</v>
      </c>
      <c r="P62" s="203">
        <f t="shared" si="33"/>
        <v>-2600</v>
      </c>
      <c r="Q62" s="203">
        <f t="shared" si="33"/>
        <v>0</v>
      </c>
    </row>
    <row r="63" spans="1:17" ht="15.75" customHeight="1" thickBot="1" x14ac:dyDescent="0.3">
      <c r="A63" s="204"/>
      <c r="B63" s="204"/>
      <c r="C63" s="205" t="s">
        <v>101</v>
      </c>
      <c r="D63" s="205"/>
      <c r="E63" s="206">
        <f>SUBTOTAL(9,E5:E62)</f>
        <v>-58954.540000000154</v>
      </c>
      <c r="F63" s="206">
        <f t="shared" ref="F63:Q63" si="34">SUBTOTAL(9,F5:F62)</f>
        <v>107305</v>
      </c>
      <c r="G63" s="206">
        <f t="shared" si="34"/>
        <v>0</v>
      </c>
      <c r="H63" s="207">
        <f t="shared" si="34"/>
        <v>122998</v>
      </c>
      <c r="I63" s="207">
        <f t="shared" si="34"/>
        <v>9207</v>
      </c>
      <c r="J63" s="207">
        <f t="shared" si="34"/>
        <v>60000</v>
      </c>
      <c r="K63" s="207">
        <f t="shared" si="34"/>
        <v>-70000</v>
      </c>
      <c r="L63" s="207">
        <f t="shared" si="34"/>
        <v>-90000</v>
      </c>
      <c r="M63" s="207">
        <f t="shared" si="34"/>
        <v>16000</v>
      </c>
      <c r="N63" s="207">
        <f t="shared" si="34"/>
        <v>55000</v>
      </c>
      <c r="O63" s="207">
        <f t="shared" si="34"/>
        <v>-104500</v>
      </c>
      <c r="P63" s="207">
        <f t="shared" si="34"/>
        <v>52900</v>
      </c>
      <c r="Q63" s="207">
        <f t="shared" si="34"/>
        <v>55700</v>
      </c>
    </row>
  </sheetData>
  <mergeCells count="11">
    <mergeCell ref="Q3:Q4"/>
    <mergeCell ref="L3:L4"/>
    <mergeCell ref="M3:M4"/>
    <mergeCell ref="N3:N4"/>
    <mergeCell ref="O3:O4"/>
    <mergeCell ref="P3:P4"/>
    <mergeCell ref="G2:G4"/>
    <mergeCell ref="H3:H4"/>
    <mergeCell ref="I3:I4"/>
    <mergeCell ref="J3:J4"/>
    <mergeCell ref="K3:K4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/>
  <headerFooter>
    <oddHeader>&amp;CResultat pr. koststed</oddHeader>
    <oddFooter>&amp;C&amp;D &amp;T&amp;RSide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I33"/>
  <sheetViews>
    <sheetView showGridLines="0" topLeftCell="A4" zoomScaleNormal="100" workbookViewId="0">
      <selection activeCell="E24" sqref="E24:E25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1" customWidth="1"/>
    <col min="7" max="7" width="19.21875" customWidth="1"/>
  </cols>
  <sheetData>
    <row r="4" spans="1:7" ht="15.6" x14ac:dyDescent="0.3">
      <c r="C4" s="159"/>
      <c r="D4" s="159"/>
      <c r="E4" s="159"/>
      <c r="F4" s="159"/>
    </row>
    <row r="5" spans="1:7" ht="13.8" thickBot="1" x14ac:dyDescent="0.3">
      <c r="C5" s="3"/>
      <c r="D5" s="3"/>
      <c r="E5" s="4"/>
      <c r="F5" s="4"/>
    </row>
    <row r="6" spans="1:7" s="5" customFormat="1" x14ac:dyDescent="0.25">
      <c r="C6" s="6" t="s">
        <v>112</v>
      </c>
      <c r="D6" s="72"/>
      <c r="E6" s="75" t="s">
        <v>1</v>
      </c>
      <c r="F6" s="9" t="s">
        <v>2</v>
      </c>
      <c r="G6" s="156" t="s">
        <v>5</v>
      </c>
    </row>
    <row r="7" spans="1:7" s="5" customFormat="1" x14ac:dyDescent="0.25">
      <c r="C7" s="27"/>
      <c r="D7" s="28" t="s">
        <v>3</v>
      </c>
      <c r="E7" s="76" t="s">
        <v>113</v>
      </c>
      <c r="F7" s="11" t="s">
        <v>4</v>
      </c>
      <c r="G7" s="157"/>
    </row>
    <row r="8" spans="1:7" s="5" customFormat="1" ht="13.8" thickBot="1" x14ac:dyDescent="0.3">
      <c r="C8" s="12"/>
      <c r="D8" s="13"/>
      <c r="E8" s="77">
        <v>202312</v>
      </c>
      <c r="F8" s="15">
        <v>202312</v>
      </c>
      <c r="G8" s="158"/>
    </row>
    <row r="9" spans="1:7" outlineLevel="3" x14ac:dyDescent="0.25">
      <c r="C9" s="16">
        <v>3412</v>
      </c>
      <c r="D9" t="s">
        <v>18</v>
      </c>
      <c r="E9" s="73">
        <v>-33192</v>
      </c>
      <c r="F9" s="73">
        <v>-10000</v>
      </c>
      <c r="G9" s="74" t="s">
        <v>114</v>
      </c>
    </row>
    <row r="10" spans="1:7" outlineLevel="2" x14ac:dyDescent="0.25">
      <c r="A10" s="19"/>
      <c r="B10" s="19"/>
      <c r="C10" s="59" t="s">
        <v>21</v>
      </c>
      <c r="D10" s="64"/>
      <c r="E10" s="60">
        <f>SUBTOTAL(9,E9:E9)</f>
        <v>-33192</v>
      </c>
      <c r="F10" s="61">
        <f>SUBTOTAL(9,F9:F9)</f>
        <v>-10000</v>
      </c>
      <c r="G10" s="65"/>
    </row>
    <row r="11" spans="1:7" outlineLevel="3" x14ac:dyDescent="0.25">
      <c r="C11" s="16">
        <v>3600</v>
      </c>
      <c r="D11" t="s">
        <v>22</v>
      </c>
      <c r="E11" s="50">
        <v>-57600</v>
      </c>
      <c r="F11" s="50">
        <v>-57000</v>
      </c>
      <c r="G11" s="63"/>
    </row>
    <row r="12" spans="1:7" outlineLevel="2" x14ac:dyDescent="0.25">
      <c r="A12" s="19"/>
      <c r="B12" s="19"/>
      <c r="C12" s="59" t="s">
        <v>25</v>
      </c>
      <c r="D12" s="64"/>
      <c r="E12" s="60">
        <f>SUBTOTAL(9,E11:E11)</f>
        <v>-57600</v>
      </c>
      <c r="F12" s="61">
        <f>SUBTOTAL(9,F11:F11)</f>
        <v>-57000</v>
      </c>
      <c r="G12" s="65"/>
    </row>
    <row r="13" spans="1:7" outlineLevel="1" x14ac:dyDescent="0.25">
      <c r="A13" s="19"/>
      <c r="B13" s="19"/>
      <c r="C13" s="20" t="s">
        <v>31</v>
      </c>
      <c r="D13" s="20"/>
      <c r="E13" s="52">
        <f>SUBTOTAL(9,E9:E12)</f>
        <v>-90792</v>
      </c>
      <c r="F13" s="52">
        <f>SUBTOTAL(9,F9:F12)</f>
        <v>-67000</v>
      </c>
      <c r="G13" s="66"/>
    </row>
    <row r="14" spans="1:7" outlineLevel="3" x14ac:dyDescent="0.25">
      <c r="C14" s="16">
        <v>6010</v>
      </c>
      <c r="D14" t="s">
        <v>35</v>
      </c>
      <c r="E14" s="50">
        <v>49286</v>
      </c>
      <c r="F14" s="50">
        <v>50000</v>
      </c>
      <c r="G14" s="67"/>
    </row>
    <row r="15" spans="1:7" outlineLevel="2" x14ac:dyDescent="0.25">
      <c r="A15" s="19"/>
      <c r="B15" s="19"/>
      <c r="C15" s="59" t="s">
        <v>36</v>
      </c>
      <c r="D15" s="64"/>
      <c r="E15" s="60">
        <f>SUBTOTAL(9,E14:E14)</f>
        <v>49286</v>
      </c>
      <c r="F15" s="61">
        <f>SUBTOTAL(9,F14:F14)</f>
        <v>50000</v>
      </c>
      <c r="G15" s="65"/>
    </row>
    <row r="16" spans="1:7" outlineLevel="3" x14ac:dyDescent="0.25">
      <c r="C16" s="16">
        <v>6320</v>
      </c>
      <c r="D16" t="s">
        <v>38</v>
      </c>
      <c r="E16" s="50">
        <v>39115.160000000003</v>
      </c>
      <c r="F16" s="50">
        <v>45000</v>
      </c>
      <c r="G16" s="67"/>
    </row>
    <row r="17" spans="1:9" outlineLevel="3" x14ac:dyDescent="0.25">
      <c r="C17" s="16">
        <v>6340</v>
      </c>
      <c r="D17" t="s">
        <v>39</v>
      </c>
      <c r="E17" s="50">
        <v>117860.58</v>
      </c>
      <c r="F17" s="50">
        <v>110000</v>
      </c>
      <c r="G17" s="67"/>
    </row>
    <row r="18" spans="1:9" outlineLevel="3" x14ac:dyDescent="0.25">
      <c r="C18" s="16">
        <v>6360</v>
      </c>
      <c r="D18" t="s">
        <v>40</v>
      </c>
      <c r="E18" s="50">
        <v>87375</v>
      </c>
      <c r="F18" s="50">
        <v>90000</v>
      </c>
      <c r="G18" s="67"/>
    </row>
    <row r="19" spans="1:9" outlineLevel="3" x14ac:dyDescent="0.25">
      <c r="C19" s="16">
        <v>6370</v>
      </c>
      <c r="D19" t="s">
        <v>41</v>
      </c>
      <c r="E19" s="50">
        <v>6482.08</v>
      </c>
      <c r="F19" s="50">
        <v>7000</v>
      </c>
      <c r="G19" s="67"/>
    </row>
    <row r="20" spans="1:9" outlineLevel="3" x14ac:dyDescent="0.25">
      <c r="C20" s="16">
        <v>6371</v>
      </c>
      <c r="D20" t="s">
        <v>42</v>
      </c>
      <c r="E20" s="50">
        <v>17317.02</v>
      </c>
      <c r="F20" s="50">
        <v>19000</v>
      </c>
      <c r="G20" s="67"/>
    </row>
    <row r="21" spans="1:9" outlineLevel="2" x14ac:dyDescent="0.25">
      <c r="A21" s="19"/>
      <c r="B21" s="19"/>
      <c r="C21" s="59" t="s">
        <v>43</v>
      </c>
      <c r="D21" s="64"/>
      <c r="E21" s="60">
        <f>SUBTOTAL(9,E16:E20)</f>
        <v>268149.83999999997</v>
      </c>
      <c r="F21" s="61">
        <f>SUBTOTAL(9,F16:F20)</f>
        <v>271000</v>
      </c>
      <c r="G21" s="65"/>
    </row>
    <row r="22" spans="1:9" outlineLevel="3" x14ac:dyDescent="0.25">
      <c r="C22" s="16">
        <v>6540</v>
      </c>
      <c r="D22" t="s">
        <v>49</v>
      </c>
      <c r="E22" s="50">
        <v>46583.31</v>
      </c>
      <c r="F22" s="50">
        <v>40000</v>
      </c>
      <c r="G22" s="67"/>
    </row>
    <row r="23" spans="1:9" outlineLevel="2" x14ac:dyDescent="0.25">
      <c r="A23" s="19"/>
      <c r="B23" s="19"/>
      <c r="C23" s="59" t="s">
        <v>50</v>
      </c>
      <c r="D23" s="64"/>
      <c r="E23" s="60">
        <f>SUBTOTAL(9,E22:E22)</f>
        <v>46583.31</v>
      </c>
      <c r="F23" s="61">
        <f>SUBTOTAL(9,F22:F22)</f>
        <v>40000</v>
      </c>
      <c r="G23" s="65"/>
    </row>
    <row r="24" spans="1:9" outlineLevel="3" x14ac:dyDescent="0.25">
      <c r="C24" s="16">
        <v>6600</v>
      </c>
      <c r="D24" t="s">
        <v>51</v>
      </c>
      <c r="E24" s="50">
        <v>168342.58</v>
      </c>
      <c r="F24" s="62">
        <v>200000</v>
      </c>
      <c r="G24" s="68"/>
    </row>
    <row r="25" spans="1:9" outlineLevel="3" x14ac:dyDescent="0.25">
      <c r="C25" s="16">
        <v>6601</v>
      </c>
      <c r="D25" t="s">
        <v>52</v>
      </c>
      <c r="E25" s="50">
        <v>188115.69</v>
      </c>
      <c r="F25" s="62">
        <v>200000</v>
      </c>
      <c r="G25" s="68"/>
    </row>
    <row r="26" spans="1:9" outlineLevel="2" x14ac:dyDescent="0.25">
      <c r="A26" s="19"/>
      <c r="B26" s="19"/>
      <c r="C26" s="59" t="s">
        <v>54</v>
      </c>
      <c r="D26" s="64"/>
      <c r="E26" s="60">
        <f>SUBTOTAL(9,E24:E25)</f>
        <v>356458.27</v>
      </c>
      <c r="F26" s="61">
        <f>SUBTOTAL(9,F24:F25)</f>
        <v>400000</v>
      </c>
      <c r="G26" s="65"/>
    </row>
    <row r="27" spans="1:9" outlineLevel="1" x14ac:dyDescent="0.25">
      <c r="A27" s="19"/>
      <c r="B27" s="19"/>
      <c r="C27" s="20" t="s">
        <v>65</v>
      </c>
      <c r="D27" s="21"/>
      <c r="E27" s="52">
        <f>SUBTOTAL(9,E14:E26)</f>
        <v>720477.41999999993</v>
      </c>
      <c r="F27" s="52">
        <f>SUBTOTAL(9,F14:F26)</f>
        <v>761000</v>
      </c>
      <c r="G27" s="66"/>
      <c r="H27" s="19"/>
      <c r="I27" s="19"/>
    </row>
    <row r="28" spans="1:9" outlineLevel="3" x14ac:dyDescent="0.25">
      <c r="C28" s="16">
        <v>7500</v>
      </c>
      <c r="D28" t="s">
        <v>82</v>
      </c>
      <c r="E28" s="50">
        <v>18105</v>
      </c>
      <c r="F28" s="50">
        <v>19000</v>
      </c>
      <c r="G28" s="67"/>
    </row>
    <row r="29" spans="1:9" outlineLevel="2" x14ac:dyDescent="0.25">
      <c r="A29" s="19"/>
      <c r="B29" s="19"/>
      <c r="C29" s="59" t="s">
        <v>83</v>
      </c>
      <c r="D29" s="64"/>
      <c r="E29" s="60">
        <f>SUBTOTAL(9,E28:E28)</f>
        <v>18105</v>
      </c>
      <c r="F29" s="61">
        <f>SUBTOTAL(9,F28:F28)</f>
        <v>19000</v>
      </c>
      <c r="G29" s="65"/>
    </row>
    <row r="30" spans="1:9" outlineLevel="3" x14ac:dyDescent="0.25">
      <c r="C30" s="16">
        <v>7721</v>
      </c>
      <c r="D30" t="s">
        <v>86</v>
      </c>
      <c r="E30" s="50">
        <v>233</v>
      </c>
      <c r="F30" s="50">
        <v>500</v>
      </c>
      <c r="G30" s="67"/>
    </row>
    <row r="31" spans="1:9" outlineLevel="2" x14ac:dyDescent="0.25">
      <c r="A31" s="19"/>
      <c r="B31" s="19"/>
      <c r="C31" s="59" t="s">
        <v>89</v>
      </c>
      <c r="D31" s="64"/>
      <c r="E31" s="60">
        <f>SUBTOTAL(9,E30:E30)</f>
        <v>233</v>
      </c>
      <c r="F31" s="61">
        <f>SUBTOTAL(9,F30:F30)</f>
        <v>500</v>
      </c>
      <c r="G31" s="65"/>
    </row>
    <row r="32" spans="1:9" outlineLevel="1" x14ac:dyDescent="0.25">
      <c r="A32" s="19"/>
      <c r="B32" s="19"/>
      <c r="C32" s="20" t="s">
        <v>92</v>
      </c>
      <c r="D32" s="21"/>
      <c r="E32" s="52">
        <f>SUBTOTAL(9,E28:E31)</f>
        <v>18338</v>
      </c>
      <c r="F32" s="52">
        <f>SUBTOTAL(9,F28:F31)</f>
        <v>19500</v>
      </c>
      <c r="G32" s="69"/>
    </row>
    <row r="33" spans="1:7" ht="15.75" customHeight="1" thickBot="1" x14ac:dyDescent="0.3">
      <c r="A33" s="22"/>
      <c r="B33" s="22"/>
      <c r="C33" s="23" t="s">
        <v>101</v>
      </c>
      <c r="D33" s="24"/>
      <c r="E33" s="70">
        <f>SUBTOTAL(9,E9:E32)</f>
        <v>648023.41999999993</v>
      </c>
      <c r="F33" s="70">
        <f>SUBTOTAL(9,F9:F32)</f>
        <v>713500</v>
      </c>
      <c r="G33" s="71"/>
    </row>
  </sheetData>
  <mergeCells count="2">
    <mergeCell ref="G6:G8"/>
    <mergeCell ref="C4:F4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/>
  <headerFooter>
    <oddHeader>&amp;CResultat pr. koststed</oddHeader>
    <oddFooter>&amp;C&amp;D &amp;T&amp;RSide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4:G24"/>
  <sheetViews>
    <sheetView showGridLines="0" zoomScaleNormal="100" workbookViewId="0">
      <selection activeCell="F9" sqref="F9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1" customWidth="1"/>
    <col min="7" max="7" width="19.33203125" style="1" customWidth="1"/>
  </cols>
  <sheetData>
    <row r="4" spans="1:7" ht="15.6" x14ac:dyDescent="0.3">
      <c r="C4" s="159"/>
      <c r="D4" s="159"/>
      <c r="E4" s="159"/>
      <c r="F4" s="159"/>
      <c r="G4" s="159"/>
    </row>
    <row r="5" spans="1:7" ht="13.8" thickBot="1" x14ac:dyDescent="0.3">
      <c r="C5" s="3"/>
      <c r="D5" s="3"/>
      <c r="E5" s="4"/>
      <c r="F5" s="4"/>
      <c r="G5" s="4"/>
    </row>
    <row r="6" spans="1:7" s="5" customFormat="1" x14ac:dyDescent="0.25">
      <c r="C6" s="6" t="s">
        <v>115</v>
      </c>
      <c r="D6" s="72"/>
      <c r="E6" s="75" t="s">
        <v>1</v>
      </c>
      <c r="F6" s="8" t="s">
        <v>2</v>
      </c>
      <c r="G6" s="9" t="s">
        <v>5</v>
      </c>
    </row>
    <row r="7" spans="1:7" s="5" customFormat="1" x14ac:dyDescent="0.25">
      <c r="C7" s="27"/>
      <c r="D7" s="28" t="s">
        <v>111</v>
      </c>
      <c r="E7" s="76"/>
      <c r="F7" s="10" t="s">
        <v>4</v>
      </c>
      <c r="G7" s="11"/>
    </row>
    <row r="8" spans="1:7" s="5" customFormat="1" ht="13.8" thickBot="1" x14ac:dyDescent="0.3">
      <c r="C8" s="12"/>
      <c r="D8" s="13"/>
      <c r="E8" s="77" t="s">
        <v>6</v>
      </c>
      <c r="F8" s="14" t="s">
        <v>7</v>
      </c>
      <c r="G8" s="15"/>
    </row>
    <row r="9" spans="1:7" outlineLevel="3" x14ac:dyDescent="0.25">
      <c r="C9" s="16">
        <v>3601</v>
      </c>
      <c r="D9" t="s">
        <v>23</v>
      </c>
      <c r="E9" s="82">
        <v>-94500</v>
      </c>
      <c r="F9" s="82">
        <v>-85000</v>
      </c>
      <c r="G9" s="85" t="s">
        <v>123</v>
      </c>
    </row>
    <row r="10" spans="1:7" outlineLevel="3" x14ac:dyDescent="0.25">
      <c r="C10" s="16">
        <v>3620</v>
      </c>
      <c r="D10" t="s">
        <v>24</v>
      </c>
      <c r="E10" s="78">
        <v>-9700</v>
      </c>
      <c r="F10" s="78">
        <v>0</v>
      </c>
      <c r="G10" s="86" t="s">
        <v>116</v>
      </c>
    </row>
    <row r="11" spans="1:7" outlineLevel="2" x14ac:dyDescent="0.25">
      <c r="A11" s="19"/>
      <c r="B11" s="19"/>
      <c r="C11" s="59" t="s">
        <v>25</v>
      </c>
      <c r="D11" s="64"/>
      <c r="E11" s="83">
        <f>SUBTOTAL(9,E9:E10)</f>
        <v>-104200</v>
      </c>
      <c r="F11" s="83">
        <f>SUBTOTAL(9,F9:F10)</f>
        <v>-85000</v>
      </c>
      <c r="G11" s="84"/>
    </row>
    <row r="12" spans="1:7" outlineLevel="1" x14ac:dyDescent="0.25">
      <c r="A12" s="19"/>
      <c r="B12" s="19"/>
      <c r="C12" s="20" t="s">
        <v>31</v>
      </c>
      <c r="D12" s="21"/>
      <c r="E12" s="79">
        <f>SUBTOTAL(9,E9:E11)</f>
        <v>-104200</v>
      </c>
      <c r="F12" s="79">
        <f>SUBTOTAL(9,F9:F11)</f>
        <v>-85000</v>
      </c>
      <c r="G12" s="79"/>
    </row>
    <row r="13" spans="1:7" outlineLevel="3" x14ac:dyDescent="0.25">
      <c r="C13" s="16">
        <v>6620</v>
      </c>
      <c r="D13" t="s">
        <v>53</v>
      </c>
      <c r="E13" s="78">
        <v>90413.71</v>
      </c>
      <c r="F13" s="78">
        <v>40000</v>
      </c>
      <c r="G13" s="80" t="s">
        <v>117</v>
      </c>
    </row>
    <row r="14" spans="1:7" outlineLevel="2" x14ac:dyDescent="0.25">
      <c r="A14" s="19"/>
      <c r="B14" s="19"/>
      <c r="C14" s="59" t="s">
        <v>54</v>
      </c>
      <c r="D14" s="64"/>
      <c r="E14" s="83">
        <f>SUBTOTAL(9,E13:E13)</f>
        <v>90413.71</v>
      </c>
      <c r="F14" s="83">
        <f>SUBTOTAL(9,F13:F13)</f>
        <v>40000</v>
      </c>
      <c r="G14" s="84"/>
    </row>
    <row r="15" spans="1:7" outlineLevel="3" x14ac:dyDescent="0.25">
      <c r="C15" s="16">
        <v>6940</v>
      </c>
      <c r="D15" t="s">
        <v>63</v>
      </c>
      <c r="E15" s="78">
        <v>20</v>
      </c>
      <c r="F15" s="78">
        <v>0</v>
      </c>
      <c r="G15" s="80"/>
    </row>
    <row r="16" spans="1:7" outlineLevel="2" x14ac:dyDescent="0.25">
      <c r="A16" s="19"/>
      <c r="B16" s="19"/>
      <c r="C16" s="59" t="s">
        <v>64</v>
      </c>
      <c r="D16" s="64"/>
      <c r="E16" s="83">
        <f>SUBTOTAL(9,E15:E15)</f>
        <v>20</v>
      </c>
      <c r="F16" s="83">
        <f>SUBTOTAL(9,F15:F15)</f>
        <v>0</v>
      </c>
      <c r="G16" s="84"/>
    </row>
    <row r="17" spans="1:7" outlineLevel="1" x14ac:dyDescent="0.25">
      <c r="A17" s="19"/>
      <c r="B17" s="19"/>
      <c r="C17" s="20" t="s">
        <v>65</v>
      </c>
      <c r="D17" s="21"/>
      <c r="E17" s="79">
        <f>SUBTOTAL(9,E13:E16)</f>
        <v>90433.71</v>
      </c>
      <c r="F17" s="79">
        <f>SUBTOTAL(9,F13:F16)</f>
        <v>40000</v>
      </c>
      <c r="G17" s="79"/>
    </row>
    <row r="18" spans="1:7" outlineLevel="3" x14ac:dyDescent="0.25">
      <c r="C18" s="16">
        <v>7830</v>
      </c>
      <c r="D18" t="s">
        <v>90</v>
      </c>
      <c r="E18" s="78">
        <v>500</v>
      </c>
      <c r="F18" s="78">
        <v>0</v>
      </c>
      <c r="G18" s="80"/>
    </row>
    <row r="19" spans="1:7" outlineLevel="2" x14ac:dyDescent="0.25">
      <c r="A19" s="19"/>
      <c r="B19" s="19"/>
      <c r="C19" s="59" t="s">
        <v>91</v>
      </c>
      <c r="D19" s="64"/>
      <c r="E19" s="83">
        <f>SUBTOTAL(9,E18:E18)</f>
        <v>500</v>
      </c>
      <c r="F19" s="83">
        <f>SUBTOTAL(9,F18:F18)</f>
        <v>0</v>
      </c>
      <c r="G19" s="84"/>
    </row>
    <row r="20" spans="1:7" outlineLevel="1" x14ac:dyDescent="0.25">
      <c r="A20" s="19"/>
      <c r="B20" s="19"/>
      <c r="C20" s="20" t="s">
        <v>92</v>
      </c>
      <c r="D20" s="21"/>
      <c r="E20" s="79">
        <f>SUBTOTAL(9,E18:E19)</f>
        <v>500</v>
      </c>
      <c r="F20" s="79">
        <f>SUBTOTAL(9,F18:F19)</f>
        <v>0</v>
      </c>
      <c r="G20" s="79"/>
    </row>
    <row r="21" spans="1:7" ht="15.75" customHeight="1" thickBot="1" x14ac:dyDescent="0.3">
      <c r="A21" s="22"/>
      <c r="B21" s="22"/>
      <c r="C21" s="23" t="s">
        <v>101</v>
      </c>
      <c r="D21" s="24"/>
      <c r="E21" s="81">
        <f>SUBTOTAL(9,E9:E20)</f>
        <v>-13266.289999999994</v>
      </c>
      <c r="F21" s="81">
        <f>SUBTOTAL(9,F9:F20)</f>
        <v>-45000</v>
      </c>
      <c r="G21" s="81"/>
    </row>
    <row r="24" spans="1:7" x14ac:dyDescent="0.25">
      <c r="C24" s="33"/>
      <c r="D24" s="160"/>
      <c r="E24" s="161"/>
      <c r="F24" s="161"/>
      <c r="G24" s="161"/>
    </row>
  </sheetData>
  <mergeCells count="2">
    <mergeCell ref="C4:G4"/>
    <mergeCell ref="D24:G24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/>
  <headerFooter>
    <oddHeader>&amp;CResultat pr. koststed</oddHeader>
    <oddFooter>&amp;C&amp;D &amp;T&amp;RSide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_options</vt:lpstr>
      <vt:lpstr>Totalt</vt:lpstr>
      <vt:lpstr>10 Adm</vt:lpstr>
      <vt:lpstr>30 Omsorg</vt:lpstr>
      <vt:lpstr>50 Hjelpekorpset</vt:lpstr>
      <vt:lpstr>80 RK-Hus</vt:lpstr>
      <vt:lpstr>81 Båthavn</vt:lpstr>
      <vt:lpstr>'10 Adm'!Print_Area</vt:lpstr>
      <vt:lpstr>'30 Omsorg'!Print_Area</vt:lpstr>
      <vt:lpstr>'50 Hjelpekorpset'!Print_Area</vt:lpstr>
      <vt:lpstr>'80 RK-Hus'!Print_Area</vt:lpstr>
      <vt:lpstr>'81 Båthavn'!Print_Area</vt:lpstr>
      <vt:lpstr>Totalt!Print_Area</vt:lpstr>
      <vt:lpstr>'10 Adm'!Print_Titles</vt:lpstr>
      <vt:lpstr>'30 Omsorg'!Print_Titles</vt:lpstr>
      <vt:lpstr>'50 Hjelpekorpset'!Print_Titles</vt:lpstr>
      <vt:lpstr>'80 RK-Hus'!Print_Titles</vt:lpstr>
      <vt:lpstr>'81 Båthavn'!Print_Titles</vt:lpstr>
      <vt:lpstr>Totalt!Print_Titles</vt:lpstr>
    </vt:vector>
  </TitlesOfParts>
  <Company>__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Nann Kristin Bakker</dc:creator>
  <dc:description/>
  <cp:lastModifiedBy>Torbjorn Rogde</cp:lastModifiedBy>
  <cp:revision>2</cp:revision>
  <cp:lastPrinted>2024-01-25T08:31:28Z</cp:lastPrinted>
  <dcterms:created xsi:type="dcterms:W3CDTF">2005-08-20T13:00:40Z</dcterms:created>
  <dcterms:modified xsi:type="dcterms:W3CDTF">2024-02-20T21:46:34Z</dcterms:modified>
  <dc:language>en-US</dc:language>
</cp:coreProperties>
</file>